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ontemurrohuta2\Downloads\"/>
    </mc:Choice>
  </mc:AlternateContent>
  <xr:revisionPtr revIDLastSave="0" documentId="8_{47179414-A490-4AFC-AF01-287CAB50B86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Obligation by Mechanism" sheetId="2" r:id="rId1"/>
  </sheets>
  <externalReferences>
    <externalReference r:id="rId2"/>
  </externalReferences>
  <definedNames>
    <definedName name="_xlnm.Print_Area" localSheetId="0">'Obligation by Mechanism'!$D$2:$M$53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J54" i="2" l="1"/>
  <c r="I54" i="2"/>
  <c r="L53" i="2"/>
  <c r="O53" i="2" s="1"/>
  <c r="N52" i="2"/>
  <c r="J52" i="2"/>
  <c r="I52" i="2"/>
  <c r="H52" i="2"/>
  <c r="G52" i="2"/>
  <c r="F52" i="2"/>
  <c r="O51" i="2"/>
  <c r="L50" i="2"/>
  <c r="O50" i="2" s="1"/>
  <c r="K49" i="2"/>
  <c r="K52" i="2" s="1"/>
  <c r="F49" i="2"/>
  <c r="L49" i="2" s="1"/>
  <c r="O49" i="2" s="1"/>
  <c r="N48" i="2"/>
  <c r="J48" i="2"/>
  <c r="I48" i="2"/>
  <c r="H48" i="2"/>
  <c r="G48" i="2"/>
  <c r="F48" i="2"/>
  <c r="E48" i="2"/>
  <c r="O47" i="2"/>
  <c r="K46" i="2"/>
  <c r="K48" i="2" s="1"/>
  <c r="E46" i="2"/>
  <c r="D46" i="2"/>
  <c r="D48" i="2" s="1"/>
  <c r="M45" i="2"/>
  <c r="J45" i="2"/>
  <c r="I45" i="2"/>
  <c r="H45" i="2"/>
  <c r="G45" i="2"/>
  <c r="N44" i="2"/>
  <c r="N45" i="2" s="1"/>
  <c r="K43" i="2"/>
  <c r="K45" i="2" s="1"/>
  <c r="K42" i="2"/>
  <c r="F42" i="2"/>
  <c r="F45" i="2" s="1"/>
  <c r="E42" i="2"/>
  <c r="L42" i="2" s="1"/>
  <c r="O42" i="2" s="1"/>
  <c r="K41" i="2"/>
  <c r="L41" i="2" s="1"/>
  <c r="O41" i="2" s="1"/>
  <c r="N40" i="2"/>
  <c r="J40" i="2"/>
  <c r="I40" i="2"/>
  <c r="G40" i="2"/>
  <c r="G54" i="2" s="1"/>
  <c r="K39" i="2"/>
  <c r="I39" i="2"/>
  <c r="G39" i="2"/>
  <c r="F39" i="2"/>
  <c r="O38" i="2"/>
  <c r="L38" i="2"/>
  <c r="L37" i="2"/>
  <c r="O37" i="2" s="1"/>
  <c r="H36" i="2"/>
  <c r="L36" i="2" s="1"/>
  <c r="O36" i="2" s="1"/>
  <c r="O35" i="2"/>
  <c r="L35" i="2"/>
  <c r="L34" i="2"/>
  <c r="O34" i="2" s="1"/>
  <c r="L33" i="2"/>
  <c r="O33" i="2" s="1"/>
  <c r="L32" i="2"/>
  <c r="O32" i="2" s="1"/>
  <c r="O31" i="2"/>
  <c r="L31" i="2"/>
  <c r="L30" i="2"/>
  <c r="O30" i="2" s="1"/>
  <c r="K29" i="2"/>
  <c r="L29" i="2" s="1"/>
  <c r="L28" i="2"/>
  <c r="O28" i="2" s="1"/>
  <c r="O27" i="2"/>
  <c r="L27" i="2"/>
  <c r="L26" i="2"/>
  <c r="O26" i="2" s="1"/>
  <c r="L25" i="2"/>
  <c r="O25" i="2" s="1"/>
  <c r="L24" i="2"/>
  <c r="O24" i="2" s="1"/>
  <c r="O23" i="2"/>
  <c r="L23" i="2"/>
  <c r="L22" i="2"/>
  <c r="O22" i="2" s="1"/>
  <c r="L21" i="2"/>
  <c r="O21" i="2" s="1"/>
  <c r="L20" i="2"/>
  <c r="O20" i="2" s="1"/>
  <c r="O19" i="2"/>
  <c r="L19" i="2"/>
  <c r="L18" i="2"/>
  <c r="O18" i="2" s="1"/>
  <c r="L17" i="2"/>
  <c r="O17" i="2" s="1"/>
  <c r="J15" i="2"/>
  <c r="I15" i="2"/>
  <c r="G15" i="2"/>
  <c r="F15" i="2"/>
  <c r="F40" i="2" s="1"/>
  <c r="F54" i="2" s="1"/>
  <c r="L14" i="2"/>
  <c r="O14" i="2" s="1"/>
  <c r="K14" i="2"/>
  <c r="G14" i="2"/>
  <c r="H15" i="2"/>
  <c r="L12" i="2"/>
  <c r="O12" i="2" s="1"/>
  <c r="K11" i="2"/>
  <c r="K15" i="2" s="1"/>
  <c r="M10" i="2"/>
  <c r="M40" i="2" s="1"/>
  <c r="M54" i="2" s="1"/>
  <c r="L10" i="2"/>
  <c r="O10" i="2" s="1"/>
  <c r="K10" i="2"/>
  <c r="K40" i="2" s="1"/>
  <c r="O9" i="2"/>
  <c r="L9" i="2"/>
  <c r="K9" i="2"/>
  <c r="M8" i="2"/>
  <c r="L8" i="2"/>
  <c r="O8" i="2" s="1"/>
  <c r="O7" i="2"/>
  <c r="O6" i="2"/>
  <c r="O5" i="2"/>
  <c r="L5" i="2"/>
  <c r="K54" i="2" l="1"/>
  <c r="N54" i="2"/>
  <c r="L48" i="2"/>
  <c r="O48" i="2" s="1"/>
  <c r="D54" i="2"/>
  <c r="L39" i="2"/>
  <c r="O29" i="2"/>
  <c r="O39" i="2" s="1"/>
  <c r="L52" i="2"/>
  <c r="O52" i="2" s="1"/>
  <c r="L43" i="2"/>
  <c r="O43" i="2" s="1"/>
  <c r="H39" i="2"/>
  <c r="H40" i="2" s="1"/>
  <c r="H54" i="2" s="1"/>
  <c r="L13" i="2"/>
  <c r="O13" i="2" s="1"/>
  <c r="L46" i="2"/>
  <c r="O46" i="2" s="1"/>
  <c r="O44" i="2"/>
  <c r="L11" i="2"/>
  <c r="E45" i="2"/>
  <c r="O11" i="2" l="1"/>
  <c r="L15" i="2"/>
  <c r="E54" i="2"/>
  <c r="L45" i="2"/>
  <c r="O45" i="2" s="1"/>
  <c r="O15" i="2" l="1"/>
  <c r="O40" i="2" s="1"/>
  <c r="L40" i="2"/>
  <c r="L54" i="2" s="1"/>
  <c r="O5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Workman, Alice (NIH/NCI) [E]</author>
  </authors>
  <commentList>
    <comment ref="H36" authorId="0" shapeId="0" xr:uid="{213C56A4-2189-4128-B974-4EE02D9A7E6F}">
      <text>
        <r>
          <rPr>
            <b/>
            <sz val="9"/>
            <color indexed="81"/>
            <rFont val="Tahoma"/>
            <family val="2"/>
          </rPr>
          <t>Workman, Alice (NIH/NCI) [E]:</t>
        </r>
        <r>
          <rPr>
            <sz val="9"/>
            <color indexed="81"/>
            <rFont val="Tahoma"/>
            <family val="2"/>
          </rPr>
          <t xml:space="preserve">
IDDA for $370,370.</t>
        </r>
      </text>
    </comment>
  </commentList>
</comments>
</file>

<file path=xl/sharedStrings.xml><?xml version="1.0" encoding="utf-8"?>
<sst xmlns="http://schemas.openxmlformats.org/spreadsheetml/2006/main" count="72" uniqueCount="69">
  <si>
    <t>(Whole Dollars)</t>
  </si>
  <si>
    <t>Non-Competing</t>
  </si>
  <si>
    <t>Administrative Supplements</t>
  </si>
  <si>
    <t>Competing</t>
  </si>
  <si>
    <t>Subtotal, without SBIR/STTR Grants</t>
  </si>
  <si>
    <t>Centers &amp; SPOREs</t>
  </si>
  <si>
    <t>Cancer Centers Grants-P20/P30</t>
  </si>
  <si>
    <t>Other P50s/P20s</t>
  </si>
  <si>
    <t xml:space="preserve">  Subtotal, Centers</t>
  </si>
  <si>
    <t>Other Research</t>
  </si>
  <si>
    <t>Career Program</t>
  </si>
  <si>
    <t xml:space="preserve">     Estab. Inv. Award-K05</t>
  </si>
  <si>
    <t xml:space="preserve">     Preventive Oncology-K07</t>
  </si>
  <si>
    <t xml:space="preserve">     Clinical Investigator-K08</t>
  </si>
  <si>
    <t xml:space="preserve">     Clinical Oncology-K12</t>
  </si>
  <si>
    <t xml:space="preserve">     Transitional Career Development-K22</t>
  </si>
  <si>
    <t xml:space="preserve">     Mentored Patient Oriented RCDA-K23</t>
  </si>
  <si>
    <t xml:space="preserve">     Mid-Career Invest. &amp; Patient Orient. Res-K24</t>
  </si>
  <si>
    <t xml:space="preserve">     Mentored Quant. Res Career-K25</t>
  </si>
  <si>
    <t xml:space="preserve">       Subtotal, Career Program</t>
  </si>
  <si>
    <t>Clinical Cooperative Groups-U10/UG1</t>
  </si>
  <si>
    <t>Minority Biomedical Support-S06</t>
  </si>
  <si>
    <t>Subtotal, Research Grants</t>
  </si>
  <si>
    <t>NRSA Fellowships</t>
  </si>
  <si>
    <t>R&amp;D Contracts</t>
  </si>
  <si>
    <t>SBIR Contracts</t>
  </si>
  <si>
    <t xml:space="preserve">  Subtotal, Contracts</t>
  </si>
  <si>
    <t>Intramural Research</t>
  </si>
  <si>
    <t>Program</t>
  </si>
  <si>
    <t>NIH Management Fund/SSF Assessment</t>
  </si>
  <si>
    <t xml:space="preserve">  Subtotal, Intramural Research</t>
  </si>
  <si>
    <t>RMS</t>
  </si>
  <si>
    <t>SBIR RMS</t>
  </si>
  <si>
    <t xml:space="preserve">  Subtotal, RMS</t>
  </si>
  <si>
    <t>*Total NCI</t>
  </si>
  <si>
    <t xml:space="preserve">Total </t>
  </si>
  <si>
    <t>CCR</t>
  </si>
  <si>
    <t>DCEG</t>
  </si>
  <si>
    <t>DCTD</t>
  </si>
  <si>
    <t>DCB</t>
  </si>
  <si>
    <t>DCCPS</t>
  </si>
  <si>
    <t>DCP</t>
  </si>
  <si>
    <t>DEA</t>
  </si>
  <si>
    <t>OD</t>
  </si>
  <si>
    <t>Program Support</t>
  </si>
  <si>
    <t>Research Project Grants</t>
  </si>
  <si>
    <t>SBIR/STTR Grants-R41-44</t>
  </si>
  <si>
    <t xml:space="preserve">  Subtotal, Research Project Grants</t>
  </si>
  <si>
    <t xml:space="preserve">     Pathway Award-K99</t>
  </si>
  <si>
    <t xml:space="preserve">  Subtotal, Other Research Grants</t>
  </si>
  <si>
    <t>Research Mgmt and Support</t>
  </si>
  <si>
    <t>Building and Facilities</t>
  </si>
  <si>
    <t>Total Research Grants</t>
  </si>
  <si>
    <t xml:space="preserve">     Temin &amp; Minority Mentored Awards-K01/K43</t>
  </si>
  <si>
    <t xml:space="preserve">     Post-Doc-Fellow Awards-K00</t>
  </si>
  <si>
    <t>Program Evaluation</t>
  </si>
  <si>
    <t>SPOREs</t>
  </si>
  <si>
    <t>PreDoc PostDoc Transition Awards-F99</t>
  </si>
  <si>
    <t>Resource Grants-R24/U24/U2C</t>
  </si>
  <si>
    <t>Division Obligations by Mechanism, Fiscal Year 2019</t>
  </si>
  <si>
    <t xml:space="preserve">*Includes FY 2019 Cures-Moonshot funding. </t>
  </si>
  <si>
    <t>Other Specialized Centers</t>
  </si>
  <si>
    <t xml:space="preserve">  Mentored Career Devel/Tem Intl Career-K43</t>
  </si>
  <si>
    <t>Cancer Education Program-R25 (including BD2K)</t>
  </si>
  <si>
    <t>Rsrch Pathway in Residency (R38)</t>
  </si>
  <si>
    <t>Pilot Research Project-OT2</t>
  </si>
  <si>
    <t>Cooperative Conference Agreements-U13/R13</t>
  </si>
  <si>
    <t>Int'l Research Training Grants-D43/U2R</t>
  </si>
  <si>
    <t xml:space="preserve">*Excludes FY 2018 and FY 2017 Cures-Moonshot carryover obligations.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</si>
</sst>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,##0.0000"/>
    <numFmt numFmtId="166" formatCode="#,##0.0"/>
  </numFmts>
  <fonts count="11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top"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112">
    <xf numFmtId="0" fontId="0" fillId="0" borderId="0" xfId="0">
      <alignment vertical="top"/>
    </xf>
    <xf numFmtId="0" fontId="0" fillId="3" borderId="0" xfId="0" applyFill="1" applyAlignment="1"/>
    <xf numFmtId="0" fontId="0" fillId="2" borderId="0" xfId="0" applyFill="1" applyAlignment="1"/>
    <xf numFmtId="3" fontId="0" fillId="3" borderId="0" xfId="0" applyNumberFormat="1" applyFill="1" applyAlignment="1"/>
    <xf numFmtId="0" fontId="0" fillId="3" borderId="0" xfId="0" applyFill="1" applyBorder="1" applyAlignment="1"/>
    <xf numFmtId="0" fontId="3" fillId="2" borderId="0" xfId="0" applyFont="1" applyFill="1" applyBorder="1" applyAlignment="1"/>
    <xf numFmtId="0" fontId="5" fillId="3" borderId="0" xfId="0" applyFont="1" applyFill="1" applyBorder="1" applyAlignment="1"/>
    <xf numFmtId="3" fontId="0" fillId="2" borderId="0" xfId="0" applyNumberFormat="1" applyFill="1" applyAlignment="1"/>
    <xf numFmtId="0" fontId="5" fillId="2" borderId="0" xfId="0" applyFont="1" applyFill="1" applyBorder="1" applyAlignment="1"/>
    <xf numFmtId="3" fontId="0" fillId="2" borderId="0" xfId="0" applyNumberForma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2" fillId="3" borderId="0" xfId="0" applyFont="1" applyFill="1" applyBorder="1" applyAlignment="1"/>
    <xf numFmtId="3" fontId="0" fillId="3" borderId="0" xfId="0" applyNumberFormat="1" applyFill="1" applyBorder="1" applyAlignment="1"/>
    <xf numFmtId="0" fontId="3" fillId="3" borderId="0" xfId="0" applyFont="1" applyFill="1" applyBorder="1" applyAlignment="1"/>
    <xf numFmtId="3" fontId="0" fillId="3" borderId="0" xfId="1" applyNumberFormat="1" applyFont="1" applyFill="1" applyBorder="1" applyAlignment="1"/>
    <xf numFmtId="0" fontId="6" fillId="3" borderId="0" xfId="0" applyFont="1" applyFill="1" applyBorder="1" applyAlignment="1"/>
    <xf numFmtId="3" fontId="2" fillId="3" borderId="0" xfId="0" applyNumberFormat="1" applyFont="1" applyFill="1" applyBorder="1" applyAlignment="1"/>
    <xf numFmtId="165" fontId="0" fillId="3" borderId="0" xfId="0" applyNumberFormat="1" applyFill="1" applyAlignment="1"/>
    <xf numFmtId="4" fontId="0" fillId="3" borderId="0" xfId="1" applyFont="1" applyFill="1" applyAlignment="1"/>
    <xf numFmtId="4" fontId="0" fillId="2" borderId="0" xfId="0" applyNumberFormat="1" applyFill="1" applyAlignment="1"/>
    <xf numFmtId="164" fontId="0" fillId="3" borderId="0" xfId="0" applyNumberFormat="1" applyFill="1" applyAlignment="1"/>
    <xf numFmtId="0" fontId="4" fillId="2" borderId="0" xfId="0" applyFont="1" applyFill="1" applyBorder="1" applyAlignment="1"/>
    <xf numFmtId="0" fontId="5" fillId="3" borderId="1" xfId="0" applyFont="1" applyFill="1" applyBorder="1" applyAlignment="1"/>
    <xf numFmtId="0" fontId="7" fillId="2" borderId="0" xfId="0" applyFont="1" applyFill="1" applyBorder="1" applyAlignment="1"/>
    <xf numFmtId="0" fontId="5" fillId="3" borderId="0" xfId="0" applyFont="1" applyFill="1" applyAlignment="1"/>
    <xf numFmtId="0" fontId="0" fillId="3" borderId="0" xfId="0" applyFill="1" applyAlignment="1">
      <alignment wrapText="1"/>
    </xf>
    <xf numFmtId="0" fontId="8" fillId="3" borderId="0" xfId="0" applyFont="1" applyFill="1" applyAlignment="1"/>
    <xf numFmtId="0" fontId="5" fillId="2" borderId="1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5" fillId="3" borderId="54" xfId="0" applyFont="1" applyFill="1" applyBorder="1" applyAlignment="1"/>
    <xf numFmtId="0" fontId="5" fillId="3" borderId="4" xfId="0" applyFont="1" applyFill="1" applyBorder="1" applyAlignment="1"/>
    <xf numFmtId="3" fontId="2" fillId="2" borderId="5" xfId="0" applyNumberFormat="1" applyFont="1" applyFill="1" applyBorder="1" applyAlignment="1"/>
    <xf numFmtId="3" fontId="2" fillId="2" borderId="19" xfId="0" applyNumberFormat="1" applyFont="1" applyFill="1" applyBorder="1" applyAlignment="1"/>
    <xf numFmtId="3" fontId="2" fillId="0" borderId="19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2" borderId="40" xfId="1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/>
    <xf numFmtId="3" fontId="2" fillId="2" borderId="38" xfId="0" applyNumberFormat="1" applyFont="1" applyFill="1" applyBorder="1" applyAlignment="1"/>
    <xf numFmtId="3" fontId="2" fillId="2" borderId="8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18" xfId="0" applyNumberFormat="1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3" fontId="2" fillId="2" borderId="15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2" borderId="11" xfId="0" applyNumberFormat="1" applyFont="1" applyFill="1" applyBorder="1" applyAlignment="1"/>
    <xf numFmtId="3" fontId="2" fillId="2" borderId="22" xfId="0" applyNumberFormat="1" applyFont="1" applyFill="1" applyBorder="1" applyAlignment="1"/>
    <xf numFmtId="3" fontId="2" fillId="2" borderId="50" xfId="0" applyNumberFormat="1" applyFont="1" applyFill="1" applyBorder="1" applyAlignment="1"/>
    <xf numFmtId="3" fontId="2" fillId="2" borderId="31" xfId="0" applyNumberFormat="1" applyFont="1" applyFill="1" applyBorder="1" applyAlignment="1"/>
    <xf numFmtId="3" fontId="2" fillId="2" borderId="32" xfId="0" applyNumberFormat="1" applyFont="1" applyFill="1" applyBorder="1" applyAlignment="1"/>
    <xf numFmtId="3" fontId="2" fillId="0" borderId="32" xfId="0" applyNumberFormat="1" applyFont="1" applyFill="1" applyBorder="1" applyAlignment="1"/>
    <xf numFmtId="3" fontId="2" fillId="2" borderId="41" xfId="0" applyNumberFormat="1" applyFont="1" applyFill="1" applyBorder="1" applyAlignment="1"/>
    <xf numFmtId="3" fontId="2" fillId="2" borderId="33" xfId="0" applyNumberFormat="1" applyFont="1" applyFill="1" applyBorder="1" applyAlignment="1"/>
    <xf numFmtId="3" fontId="2" fillId="2" borderId="34" xfId="0" applyNumberFormat="1" applyFont="1" applyFill="1" applyBorder="1" applyAlignment="1"/>
    <xf numFmtId="3" fontId="2" fillId="2" borderId="35" xfId="0" applyNumberFormat="1" applyFont="1" applyFill="1" applyBorder="1" applyAlignment="1"/>
    <xf numFmtId="3" fontId="2" fillId="2" borderId="36" xfId="0" applyNumberFormat="1" applyFont="1" applyFill="1" applyBorder="1" applyAlignment="1"/>
    <xf numFmtId="3" fontId="2" fillId="2" borderId="40" xfId="0" applyNumberFormat="1" applyFont="1" applyFill="1" applyBorder="1" applyAlignment="1"/>
    <xf numFmtId="3" fontId="2" fillId="2" borderId="51" xfId="0" applyNumberFormat="1" applyFont="1" applyFill="1" applyBorder="1" applyAlignment="1"/>
    <xf numFmtId="0" fontId="6" fillId="3" borderId="30" xfId="0" applyFont="1" applyFill="1" applyBorder="1" applyAlignment="1"/>
    <xf numFmtId="0" fontId="6" fillId="3" borderId="12" xfId="0" applyFont="1" applyFill="1" applyBorder="1" applyAlignment="1"/>
    <xf numFmtId="3" fontId="3" fillId="2" borderId="20" xfId="0" applyNumberFormat="1" applyFont="1" applyFill="1" applyBorder="1" applyAlignment="1"/>
    <xf numFmtId="3" fontId="3" fillId="2" borderId="44" xfId="0" applyNumberFormat="1" applyFont="1" applyFill="1" applyBorder="1" applyAlignment="1"/>
    <xf numFmtId="3" fontId="3" fillId="2" borderId="13" xfId="0" applyNumberFormat="1" applyFont="1" applyFill="1" applyBorder="1" applyAlignment="1"/>
    <xf numFmtId="3" fontId="3" fillId="2" borderId="3" xfId="0" applyNumberFormat="1" applyFont="1" applyFill="1" applyBorder="1" applyAlignment="1"/>
    <xf numFmtId="3" fontId="2" fillId="2" borderId="42" xfId="0" applyNumberFormat="1" applyFont="1" applyFill="1" applyBorder="1" applyAlignment="1"/>
    <xf numFmtId="3" fontId="2" fillId="0" borderId="42" xfId="0" applyNumberFormat="1" applyFont="1" applyFill="1" applyBorder="1" applyAlignment="1"/>
    <xf numFmtId="3" fontId="2" fillId="2" borderId="10" xfId="0" applyNumberFormat="1" applyFont="1" applyFill="1" applyBorder="1" applyAlignment="1"/>
    <xf numFmtId="3" fontId="2" fillId="0" borderId="6" xfId="0" applyNumberFormat="1" applyFont="1" applyFill="1" applyBorder="1" applyAlignment="1"/>
    <xf numFmtId="3" fontId="3" fillId="2" borderId="16" xfId="0" applyNumberFormat="1" applyFont="1" applyFill="1" applyBorder="1" applyAlignment="1"/>
    <xf numFmtId="3" fontId="3" fillId="2" borderId="17" xfId="0" applyNumberFormat="1" applyFont="1" applyFill="1" applyBorder="1" applyAlignment="1"/>
    <xf numFmtId="3" fontId="3" fillId="2" borderId="12" xfId="0" applyNumberFormat="1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2" borderId="4" xfId="0" applyFont="1" applyFill="1" applyBorder="1" applyAlignment="1"/>
    <xf numFmtId="3" fontId="2" fillId="2" borderId="0" xfId="0" applyNumberFormat="1" applyFont="1" applyFill="1" applyBorder="1" applyAlignment="1" applyProtection="1"/>
    <xf numFmtId="3" fontId="2" fillId="0" borderId="9" xfId="0" applyNumberFormat="1" applyFont="1" applyFill="1" applyBorder="1" applyAlignment="1"/>
    <xf numFmtId="3" fontId="2" fillId="4" borderId="10" xfId="0" applyNumberFormat="1" applyFont="1" applyFill="1" applyBorder="1" applyAlignment="1"/>
    <xf numFmtId="3" fontId="2" fillId="2" borderId="48" xfId="0" applyNumberFormat="1" applyFont="1" applyFill="1" applyBorder="1" applyAlignment="1"/>
    <xf numFmtId="3" fontId="2" fillId="2" borderId="52" xfId="0" applyNumberFormat="1" applyFont="1" applyFill="1" applyBorder="1" applyAlignment="1"/>
    <xf numFmtId="3" fontId="3" fillId="2" borderId="45" xfId="0" applyNumberFormat="1" applyFont="1" applyFill="1" applyBorder="1" applyAlignment="1"/>
    <xf numFmtId="0" fontId="6" fillId="3" borderId="4" xfId="0" applyFont="1" applyFill="1" applyBorder="1" applyAlignment="1"/>
    <xf numFmtId="3" fontId="3" fillId="2" borderId="27" xfId="0" applyNumberFormat="1" applyFont="1" applyFill="1" applyBorder="1" applyAlignment="1"/>
    <xf numFmtId="3" fontId="3" fillId="2" borderId="49" xfId="0" applyNumberFormat="1" applyFont="1" applyFill="1" applyBorder="1" applyAlignment="1"/>
    <xf numFmtId="3" fontId="2" fillId="2" borderId="21" xfId="0" applyNumberFormat="1" applyFont="1" applyFill="1" applyBorder="1" applyAlignment="1"/>
    <xf numFmtId="3" fontId="2" fillId="0" borderId="21" xfId="0" applyNumberFormat="1" applyFont="1" applyFill="1" applyBorder="1" applyAlignment="1"/>
    <xf numFmtId="3" fontId="2" fillId="0" borderId="46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38" xfId="0" applyNumberFormat="1" applyFont="1" applyFill="1" applyBorder="1" applyAlignment="1"/>
    <xf numFmtId="3" fontId="2" fillId="2" borderId="46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2" borderId="43" xfId="0" applyNumberFormat="1" applyFont="1" applyFill="1" applyBorder="1" applyAlignment="1"/>
    <xf numFmtId="166" fontId="2" fillId="2" borderId="40" xfId="0" applyNumberFormat="1" applyFont="1" applyFill="1" applyBorder="1" applyAlignment="1"/>
    <xf numFmtId="3" fontId="2" fillId="2" borderId="53" xfId="0" applyNumberFormat="1" applyFont="1" applyFill="1" applyBorder="1" applyAlignment="1"/>
    <xf numFmtId="3" fontId="2" fillId="2" borderId="16" xfId="0" applyNumberFormat="1" applyFont="1" applyFill="1" applyBorder="1" applyAlignment="1"/>
    <xf numFmtId="3" fontId="2" fillId="2" borderId="13" xfId="0" applyNumberFormat="1" applyFont="1" applyFill="1" applyBorder="1" applyAlignment="1"/>
    <xf numFmtId="3" fontId="2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164" fontId="3" fillId="2" borderId="47" xfId="0" applyNumberFormat="1" applyFont="1" applyFill="1" applyBorder="1" applyAlignment="1"/>
    <xf numFmtId="164" fontId="3" fillId="2" borderId="13" xfId="0" applyNumberFormat="1" applyFont="1" applyFill="1" applyBorder="1" applyAlignment="1"/>
    <xf numFmtId="164" fontId="3" fillId="2" borderId="12" xfId="0" applyNumberFormat="1" applyFont="1" applyFill="1" applyBorder="1" applyAlignment="1"/>
  </cellXfs>
  <cellStyles count="3">
    <cellStyle name="Comma" xfId="1" builtinId="3"/>
    <cellStyle name="Comma0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MB\6%20Reporting\Fact%20Book\2019%20Fact%20Book\Budget%20Summary\Working%20Files\Mech-Pg%201&amp;2%20(Moonshot%20included)-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ch"/>
      <sheetName val="mechpg2"/>
      <sheetName val="Data"/>
    </sheetNames>
    <sheetDataSet>
      <sheetData sheetId="0"/>
      <sheetData sheetId="1">
        <row r="5">
          <cell r="M5">
            <v>85543161</v>
          </cell>
        </row>
      </sheetData>
      <sheetData sheetId="2">
        <row r="9">
          <cell r="G9">
            <v>1801598220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620"/>
  <sheetViews>
    <sheetView showGridLines="0" tabSelected="1" zoomScale="70" zoomScaleNormal="70" zoomScaleSheetLayoutView="75" workbookViewId="0">
      <pane xSplit="3" ySplit="4" topLeftCell="D5" activePane="bottomRight" state="frozen"/>
      <selection activeCell="C10" sqref="C10"/>
      <selection pane="topRight" activeCell="C10" sqref="C10"/>
      <selection pane="bottomLeft" activeCell="C10" sqref="C10"/>
      <selection pane="bottomRight" activeCell="H15" sqref="H15"/>
    </sheetView>
  </sheetViews>
  <sheetFormatPr defaultColWidth="9.21875" defaultRowHeight="13.2" x14ac:dyDescent="0.25"/>
  <cols>
    <col min="1" max="1" width="3.44140625" style="4" customWidth="1"/>
    <col min="2" max="2" width="24.77734375" style="1" bestFit="1" customWidth="1"/>
    <col min="3" max="3" width="39.21875" style="4" customWidth="1"/>
    <col min="4" max="4" width="13.77734375" style="2" customWidth="1"/>
    <col min="5" max="5" width="13.44140625" style="2" customWidth="1"/>
    <col min="6" max="6" width="14" style="2" customWidth="1"/>
    <col min="7" max="7" width="13.21875" style="2" customWidth="1"/>
    <col min="8" max="8" width="15.21875" style="2" customWidth="1"/>
    <col min="9" max="9" width="13.21875" style="2" customWidth="1"/>
    <col min="10" max="10" width="13" style="2" customWidth="1"/>
    <col min="11" max="11" width="15.77734375" style="2" customWidth="1"/>
    <col min="12" max="12" width="15" style="2" customWidth="1"/>
    <col min="13" max="13" width="14.77734375" style="2" customWidth="1"/>
    <col min="14" max="14" width="14.21875" style="1" customWidth="1"/>
    <col min="15" max="15" width="16.21875" style="4" customWidth="1"/>
    <col min="16" max="16" width="11.21875" style="4" bestFit="1" customWidth="1"/>
    <col min="17" max="18" width="10.21875" style="4" bestFit="1" customWidth="1"/>
    <col min="19" max="41" width="9.21875" style="4"/>
    <col min="42" max="16384" width="9.21875" style="10"/>
  </cols>
  <sheetData>
    <row r="2" spans="1:41" ht="18" customHeight="1" x14ac:dyDescent="0.3">
      <c r="B2" s="24" t="s">
        <v>59</v>
      </c>
      <c r="D2" s="10"/>
      <c r="E2" s="10"/>
      <c r="F2" s="10"/>
      <c r="G2" s="22"/>
      <c r="H2" s="10"/>
      <c r="I2" s="10"/>
      <c r="J2" s="10"/>
      <c r="K2" s="10"/>
      <c r="L2" s="10"/>
      <c r="M2" s="10"/>
      <c r="N2" s="9"/>
      <c r="P2" s="12"/>
    </row>
    <row r="3" spans="1:41" ht="12" customHeight="1" thickBot="1" x14ac:dyDescent="0.3">
      <c r="B3" s="11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2"/>
    </row>
    <row r="4" spans="1:41" ht="27.6" customHeight="1" x14ac:dyDescent="0.25">
      <c r="B4" s="40"/>
      <c r="C4" s="23"/>
      <c r="D4" s="28" t="s">
        <v>36</v>
      </c>
      <c r="E4" s="28" t="s">
        <v>37</v>
      </c>
      <c r="F4" s="28" t="s">
        <v>38</v>
      </c>
      <c r="G4" s="28" t="s">
        <v>39</v>
      </c>
      <c r="H4" s="28" t="s">
        <v>40</v>
      </c>
      <c r="I4" s="28" t="s">
        <v>41</v>
      </c>
      <c r="J4" s="28" t="s">
        <v>42</v>
      </c>
      <c r="K4" s="28" t="s">
        <v>43</v>
      </c>
      <c r="L4" s="29" t="s">
        <v>52</v>
      </c>
      <c r="M4" s="28" t="s">
        <v>55</v>
      </c>
      <c r="N4" s="28" t="s">
        <v>44</v>
      </c>
      <c r="O4" s="30" t="s">
        <v>35</v>
      </c>
    </row>
    <row r="5" spans="1:41" ht="12" customHeight="1" x14ac:dyDescent="0.25">
      <c r="A5" s="6"/>
      <c r="B5" s="41" t="s">
        <v>45</v>
      </c>
      <c r="C5" s="6" t="s">
        <v>1</v>
      </c>
      <c r="D5" s="42"/>
      <c r="E5" s="43"/>
      <c r="F5" s="44"/>
      <c r="G5" s="44"/>
      <c r="H5" s="44"/>
      <c r="I5" s="44"/>
      <c r="J5" s="44"/>
      <c r="K5" s="45"/>
      <c r="L5" s="46">
        <f>[1]Data!G9-[1]mechpg2!M5</f>
        <v>1716055059</v>
      </c>
      <c r="M5" s="47">
        <v>85543161</v>
      </c>
      <c r="N5" s="48"/>
      <c r="O5" s="31">
        <f>SUM(L5:N5)</f>
        <v>1801598220</v>
      </c>
    </row>
    <row r="6" spans="1:41" ht="12" customHeight="1" x14ac:dyDescent="0.25">
      <c r="A6" s="6"/>
      <c r="B6" s="41"/>
      <c r="C6" s="6" t="s">
        <v>2</v>
      </c>
      <c r="D6" s="49"/>
      <c r="E6" s="49"/>
      <c r="F6" s="50"/>
      <c r="G6" s="50"/>
      <c r="H6" s="50"/>
      <c r="I6" s="50"/>
      <c r="J6" s="50"/>
      <c r="K6" s="51"/>
      <c r="L6" s="46">
        <v>30715356</v>
      </c>
      <c r="M6" s="52"/>
      <c r="N6" s="53"/>
      <c r="O6" s="31">
        <f>SUM(L6:N6)</f>
        <v>30715356</v>
      </c>
    </row>
    <row r="7" spans="1:41" ht="12" customHeight="1" x14ac:dyDescent="0.25">
      <c r="A7" s="6"/>
      <c r="B7" s="54"/>
      <c r="C7" s="55" t="s">
        <v>3</v>
      </c>
      <c r="D7" s="56"/>
      <c r="E7" s="56"/>
      <c r="F7" s="57"/>
      <c r="G7" s="57"/>
      <c r="H7" s="57"/>
      <c r="I7" s="57"/>
      <c r="J7" s="57"/>
      <c r="K7" s="58"/>
      <c r="L7" s="46">
        <v>572715679</v>
      </c>
      <c r="M7" s="59"/>
      <c r="N7" s="60"/>
      <c r="O7" s="31">
        <f>SUM(L7:N7)</f>
        <v>572715679</v>
      </c>
      <c r="Q7" s="13"/>
    </row>
    <row r="8" spans="1:41" ht="12" customHeight="1" x14ac:dyDescent="0.25">
      <c r="A8" s="6"/>
      <c r="B8" s="41"/>
      <c r="C8" s="6" t="s">
        <v>4</v>
      </c>
      <c r="D8" s="61"/>
      <c r="E8" s="62"/>
      <c r="F8" s="63"/>
      <c r="G8" s="63"/>
      <c r="H8" s="63"/>
      <c r="I8" s="63"/>
      <c r="J8" s="63"/>
      <c r="K8" s="62"/>
      <c r="L8" s="64">
        <f t="shared" ref="L8:M8" si="0">SUM(L5:L7)</f>
        <v>2319486094</v>
      </c>
      <c r="M8" s="65">
        <f t="shared" si="0"/>
        <v>85543161</v>
      </c>
      <c r="N8" s="65"/>
      <c r="O8" s="32">
        <f t="shared" ref="O8:O15" si="1">SUM(L8:N8)</f>
        <v>2405029255</v>
      </c>
      <c r="P8" s="13"/>
      <c r="Q8" s="13"/>
    </row>
    <row r="9" spans="1:41" ht="12" customHeight="1" x14ac:dyDescent="0.25">
      <c r="A9" s="6"/>
      <c r="B9" s="41"/>
      <c r="C9" s="6" t="s">
        <v>46</v>
      </c>
      <c r="D9" s="66"/>
      <c r="E9" s="67"/>
      <c r="F9" s="67"/>
      <c r="G9" s="67"/>
      <c r="H9" s="67"/>
      <c r="I9" s="67"/>
      <c r="J9" s="67"/>
      <c r="K9" s="68">
        <f>134463389+2206927</f>
        <v>136670316</v>
      </c>
      <c r="L9" s="69">
        <f>SUM(D9:K9)</f>
        <v>136670316</v>
      </c>
      <c r="M9" s="47"/>
      <c r="N9" s="70"/>
      <c r="O9" s="33">
        <f t="shared" si="1"/>
        <v>136670316</v>
      </c>
    </row>
    <row r="10" spans="1:41" s="5" customFormat="1" ht="12" customHeight="1" x14ac:dyDescent="0.25">
      <c r="A10" s="16"/>
      <c r="B10" s="71"/>
      <c r="C10" s="72" t="s">
        <v>47</v>
      </c>
      <c r="D10" s="73"/>
      <c r="E10" s="73"/>
      <c r="F10" s="73"/>
      <c r="G10" s="73"/>
      <c r="H10" s="73"/>
      <c r="I10" s="73"/>
      <c r="J10" s="73"/>
      <c r="K10" s="73">
        <f t="shared" ref="K10:L10" si="2">SUM(K8:K9)</f>
        <v>136670316</v>
      </c>
      <c r="L10" s="74">
        <f t="shared" si="2"/>
        <v>2456156410</v>
      </c>
      <c r="M10" s="75">
        <f>SUM(M8:M9)</f>
        <v>85543161</v>
      </c>
      <c r="N10" s="76"/>
      <c r="O10" s="34">
        <f t="shared" si="1"/>
        <v>2541699571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12" customHeight="1" x14ac:dyDescent="0.25">
      <c r="A11" s="6"/>
      <c r="B11" s="41" t="s">
        <v>5</v>
      </c>
      <c r="C11" s="6" t="s">
        <v>6</v>
      </c>
      <c r="D11" s="43"/>
      <c r="E11" s="43"/>
      <c r="F11" s="49"/>
      <c r="G11" s="49"/>
      <c r="H11" s="49"/>
      <c r="I11" s="43"/>
      <c r="J11" s="43"/>
      <c r="K11" s="45">
        <f>329372930+7708782</f>
        <v>337081712</v>
      </c>
      <c r="L11" s="77">
        <f>SUM(D11:K11)</f>
        <v>337081712</v>
      </c>
      <c r="M11" s="47"/>
      <c r="N11" s="48"/>
      <c r="O11" s="31">
        <f t="shared" si="1"/>
        <v>337081712</v>
      </c>
    </row>
    <row r="12" spans="1:41" ht="12" customHeight="1" x14ac:dyDescent="0.25">
      <c r="A12" s="6"/>
      <c r="B12" s="41"/>
      <c r="C12" s="6" t="s">
        <v>56</v>
      </c>
      <c r="D12" s="43"/>
      <c r="E12" s="43"/>
      <c r="F12" s="43">
        <v>112524394</v>
      </c>
      <c r="G12" s="43"/>
      <c r="H12" s="43"/>
      <c r="I12" s="43"/>
      <c r="J12" s="43"/>
      <c r="K12" s="45">
        <v>271605</v>
      </c>
      <c r="L12" s="77">
        <f t="shared" ref="L12:L13" si="3">SUM(D12:K12)</f>
        <v>112795999</v>
      </c>
      <c r="M12" s="47"/>
      <c r="N12" s="48"/>
      <c r="O12" s="31">
        <f t="shared" si="1"/>
        <v>112795999</v>
      </c>
    </row>
    <row r="13" spans="1:41" ht="12" customHeight="1" x14ac:dyDescent="0.25">
      <c r="A13" s="6"/>
      <c r="B13" s="41"/>
      <c r="C13" s="6" t="s">
        <v>7</v>
      </c>
      <c r="D13" s="49"/>
      <c r="E13" s="49"/>
      <c r="F13" s="43">
        <v>123600</v>
      </c>
      <c r="G13" s="43"/>
      <c r="H13" s="43">
        <v>7300337</v>
      </c>
      <c r="I13" s="43"/>
      <c r="J13" s="43"/>
      <c r="K13" s="45"/>
      <c r="L13" s="78">
        <f t="shared" si="3"/>
        <v>7423937</v>
      </c>
      <c r="M13" s="47"/>
      <c r="N13" s="53"/>
      <c r="O13" s="31">
        <f t="shared" si="1"/>
        <v>7423937</v>
      </c>
    </row>
    <row r="14" spans="1:41" ht="12" customHeight="1" x14ac:dyDescent="0.25">
      <c r="A14" s="6"/>
      <c r="B14" s="41"/>
      <c r="C14" s="6" t="s">
        <v>61</v>
      </c>
      <c r="D14" s="79"/>
      <c r="E14" s="49"/>
      <c r="F14" s="49">
        <v>40979809</v>
      </c>
      <c r="G14" s="49">
        <f>46658419+52777586</f>
        <v>99436005</v>
      </c>
      <c r="H14" s="49">
        <f>400000+75000</f>
        <v>475000</v>
      </c>
      <c r="I14" s="49">
        <v>7132805</v>
      </c>
      <c r="J14" s="49"/>
      <c r="K14" s="80">
        <f>50157763+483349</f>
        <v>50641112</v>
      </c>
      <c r="L14" s="78">
        <f>SUM(D14:K14)</f>
        <v>198664731</v>
      </c>
      <c r="M14" s="47"/>
      <c r="N14" s="53"/>
      <c r="O14" s="35">
        <f t="shared" si="1"/>
        <v>198664731</v>
      </c>
      <c r="P14" s="14"/>
    </row>
    <row r="15" spans="1:41" s="5" customFormat="1" ht="12" customHeight="1" x14ac:dyDescent="0.25">
      <c r="A15" s="16"/>
      <c r="B15" s="71"/>
      <c r="C15" s="72" t="s">
        <v>8</v>
      </c>
      <c r="D15" s="81"/>
      <c r="E15" s="81"/>
      <c r="F15" s="81">
        <f t="shared" ref="F15:L15" si="4">SUM(F11:F14)</f>
        <v>153627803</v>
      </c>
      <c r="G15" s="81">
        <f t="shared" si="4"/>
        <v>99436005</v>
      </c>
      <c r="H15" s="81">
        <f t="shared" si="4"/>
        <v>7775337</v>
      </c>
      <c r="I15" s="81">
        <f t="shared" si="4"/>
        <v>7132805</v>
      </c>
      <c r="J15" s="81">
        <f t="shared" si="4"/>
        <v>0</v>
      </c>
      <c r="K15" s="82">
        <f t="shared" si="4"/>
        <v>387994429</v>
      </c>
      <c r="L15" s="74">
        <f t="shared" si="4"/>
        <v>655966379</v>
      </c>
      <c r="M15" s="75"/>
      <c r="N15" s="83"/>
      <c r="O15" s="36">
        <f t="shared" si="1"/>
        <v>655966379</v>
      </c>
      <c r="Q15" s="14"/>
      <c r="R15" s="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12" customHeight="1" x14ac:dyDescent="0.25">
      <c r="A16" s="6"/>
      <c r="B16" s="41" t="s">
        <v>9</v>
      </c>
      <c r="C16" s="6" t="s">
        <v>10</v>
      </c>
      <c r="D16" s="43"/>
      <c r="E16" s="43"/>
      <c r="F16" s="43"/>
      <c r="G16" s="43"/>
      <c r="H16" s="43"/>
      <c r="I16" s="43"/>
      <c r="J16" s="43"/>
      <c r="K16" s="51"/>
      <c r="L16" s="69"/>
      <c r="M16" s="47"/>
      <c r="N16" s="48"/>
      <c r="O16" s="31"/>
    </row>
    <row r="17" spans="1:41" ht="12" customHeight="1" x14ac:dyDescent="0.25">
      <c r="A17" s="6"/>
      <c r="B17" s="41"/>
      <c r="C17" s="84" t="s">
        <v>54</v>
      </c>
      <c r="D17" s="49"/>
      <c r="E17" s="49"/>
      <c r="F17" s="49"/>
      <c r="G17" s="49"/>
      <c r="H17" s="49"/>
      <c r="I17" s="49"/>
      <c r="J17" s="49"/>
      <c r="K17" s="80">
        <v>4480191</v>
      </c>
      <c r="L17" s="69">
        <f>SUM(D17:K17)</f>
        <v>4480191</v>
      </c>
      <c r="M17" s="52"/>
      <c r="N17" s="53"/>
      <c r="O17" s="35">
        <f>SUM(L17:N17)</f>
        <v>4480191</v>
      </c>
      <c r="S17" s="14"/>
    </row>
    <row r="18" spans="1:41" ht="12" customHeight="1" x14ac:dyDescent="0.25">
      <c r="A18" s="6"/>
      <c r="B18" s="41"/>
      <c r="C18" s="6" t="s">
        <v>53</v>
      </c>
      <c r="D18" s="49"/>
      <c r="E18" s="49"/>
      <c r="F18" s="49"/>
      <c r="G18" s="49"/>
      <c r="H18" s="49"/>
      <c r="I18" s="49"/>
      <c r="J18" s="49"/>
      <c r="K18" s="80">
        <v>5346036</v>
      </c>
      <c r="L18" s="69">
        <f>SUM(D18:K18)</f>
        <v>5346036</v>
      </c>
      <c r="M18" s="52"/>
      <c r="N18" s="53"/>
      <c r="O18" s="35">
        <f>SUM(L18:N18)</f>
        <v>5346036</v>
      </c>
    </row>
    <row r="19" spans="1:41" ht="12" customHeight="1" x14ac:dyDescent="0.25">
      <c r="A19" s="6"/>
      <c r="B19" s="41"/>
      <c r="C19" s="6" t="s">
        <v>11</v>
      </c>
      <c r="D19" s="43"/>
      <c r="E19" s="43"/>
      <c r="F19" s="43"/>
      <c r="G19" s="43"/>
      <c r="H19" s="43"/>
      <c r="I19" s="43"/>
      <c r="J19" s="43"/>
      <c r="K19" s="80">
        <v>172247</v>
      </c>
      <c r="L19" s="69">
        <f t="shared" ref="L19:L28" si="5">SUM(D19:K19)</f>
        <v>172247</v>
      </c>
      <c r="M19" s="47"/>
      <c r="N19" s="48"/>
      <c r="O19" s="35">
        <f t="shared" ref="O19:O26" si="6">SUM(L19:N19)</f>
        <v>172247</v>
      </c>
    </row>
    <row r="20" spans="1:41" ht="12" customHeight="1" x14ac:dyDescent="0.25">
      <c r="A20" s="6"/>
      <c r="B20" s="41"/>
      <c r="C20" s="6" t="s">
        <v>12</v>
      </c>
      <c r="D20" s="49"/>
      <c r="E20" s="49"/>
      <c r="F20" s="49"/>
      <c r="G20" s="49"/>
      <c r="H20" s="49"/>
      <c r="I20" s="49"/>
      <c r="J20" s="49"/>
      <c r="K20" s="80">
        <v>9916207</v>
      </c>
      <c r="L20" s="69">
        <f t="shared" si="5"/>
        <v>9916207</v>
      </c>
      <c r="M20" s="52"/>
      <c r="N20" s="53"/>
      <c r="O20" s="35">
        <f t="shared" si="6"/>
        <v>9916207</v>
      </c>
    </row>
    <row r="21" spans="1:41" ht="12" customHeight="1" x14ac:dyDescent="0.25">
      <c r="A21" s="6"/>
      <c r="B21" s="41"/>
      <c r="C21" s="6" t="s">
        <v>13</v>
      </c>
      <c r="D21" s="49"/>
      <c r="E21" s="49"/>
      <c r="F21" s="49"/>
      <c r="G21" s="49"/>
      <c r="H21" s="49"/>
      <c r="I21" s="49"/>
      <c r="J21" s="49"/>
      <c r="K21" s="80">
        <v>30547484</v>
      </c>
      <c r="L21" s="69">
        <f t="shared" si="5"/>
        <v>30547484</v>
      </c>
      <c r="M21" s="52"/>
      <c r="N21" s="53"/>
      <c r="O21" s="35">
        <f t="shared" si="6"/>
        <v>30547484</v>
      </c>
    </row>
    <row r="22" spans="1:41" ht="12" customHeight="1" x14ac:dyDescent="0.25">
      <c r="A22" s="6"/>
      <c r="B22" s="41"/>
      <c r="C22" s="6" t="s">
        <v>14</v>
      </c>
      <c r="D22" s="49"/>
      <c r="E22" s="49"/>
      <c r="F22" s="49"/>
      <c r="G22" s="49"/>
      <c r="H22" s="49"/>
      <c r="I22" s="49"/>
      <c r="J22" s="49"/>
      <c r="K22" s="80">
        <v>15653263</v>
      </c>
      <c r="L22" s="69">
        <f t="shared" si="5"/>
        <v>15653263</v>
      </c>
      <c r="M22" s="52"/>
      <c r="N22" s="53"/>
      <c r="O22" s="35">
        <f t="shared" si="6"/>
        <v>15653263</v>
      </c>
      <c r="P22" s="15"/>
      <c r="Q22" s="15"/>
      <c r="R22" s="15"/>
    </row>
    <row r="23" spans="1:41" ht="12" customHeight="1" x14ac:dyDescent="0.25">
      <c r="A23" s="6"/>
      <c r="B23" s="41"/>
      <c r="C23" s="6" t="s">
        <v>15</v>
      </c>
      <c r="D23" s="49"/>
      <c r="E23" s="49"/>
      <c r="F23" s="49"/>
      <c r="G23" s="49"/>
      <c r="H23" s="49"/>
      <c r="I23" s="49"/>
      <c r="J23" s="49"/>
      <c r="K23" s="80">
        <v>9353712</v>
      </c>
      <c r="L23" s="69">
        <f t="shared" si="5"/>
        <v>9353712</v>
      </c>
      <c r="M23" s="52"/>
      <c r="N23" s="53"/>
      <c r="O23" s="35">
        <f t="shared" si="6"/>
        <v>9353712</v>
      </c>
      <c r="P23" s="15"/>
      <c r="Q23" s="15"/>
      <c r="R23" s="15"/>
    </row>
    <row r="24" spans="1:41" ht="12" customHeight="1" x14ac:dyDescent="0.25">
      <c r="A24" s="6"/>
      <c r="B24" s="41"/>
      <c r="C24" s="6" t="s">
        <v>16</v>
      </c>
      <c r="D24" s="49"/>
      <c r="E24" s="49"/>
      <c r="F24" s="49"/>
      <c r="G24" s="49"/>
      <c r="H24" s="49"/>
      <c r="I24" s="49"/>
      <c r="J24" s="49"/>
      <c r="K24" s="80">
        <v>1688518</v>
      </c>
      <c r="L24" s="69">
        <f t="shared" si="5"/>
        <v>1688518</v>
      </c>
      <c r="M24" s="52"/>
      <c r="N24" s="53"/>
      <c r="O24" s="35">
        <f t="shared" si="6"/>
        <v>1688518</v>
      </c>
      <c r="P24" s="15"/>
      <c r="Q24" s="15"/>
      <c r="R24" s="15"/>
    </row>
    <row r="25" spans="1:41" ht="12" customHeight="1" x14ac:dyDescent="0.25">
      <c r="A25" s="6"/>
      <c r="B25" s="41"/>
      <c r="C25" s="6" t="s">
        <v>17</v>
      </c>
      <c r="D25" s="49"/>
      <c r="E25" s="49"/>
      <c r="F25" s="49"/>
      <c r="G25" s="49"/>
      <c r="H25" s="49"/>
      <c r="I25" s="49"/>
      <c r="J25" s="49"/>
      <c r="K25" s="80">
        <v>1512698</v>
      </c>
      <c r="L25" s="69">
        <f t="shared" si="5"/>
        <v>1512698</v>
      </c>
      <c r="M25" s="52"/>
      <c r="N25" s="53"/>
      <c r="O25" s="35">
        <f t="shared" si="6"/>
        <v>1512698</v>
      </c>
      <c r="P25" s="15"/>
      <c r="Q25" s="15"/>
      <c r="R25" s="15"/>
    </row>
    <row r="26" spans="1:41" ht="12" customHeight="1" x14ac:dyDescent="0.25">
      <c r="A26" s="6"/>
      <c r="B26" s="41"/>
      <c r="C26" s="6" t="s">
        <v>18</v>
      </c>
      <c r="D26" s="49"/>
      <c r="E26" s="49"/>
      <c r="F26" s="49"/>
      <c r="G26" s="49"/>
      <c r="H26" s="49"/>
      <c r="I26" s="49"/>
      <c r="J26" s="49"/>
      <c r="K26" s="80">
        <v>569778</v>
      </c>
      <c r="L26" s="69">
        <f t="shared" si="5"/>
        <v>569778</v>
      </c>
      <c r="M26" s="52"/>
      <c r="N26" s="53"/>
      <c r="O26" s="35">
        <f t="shared" si="6"/>
        <v>569778</v>
      </c>
      <c r="P26" s="15"/>
      <c r="Q26" s="15"/>
      <c r="R26" s="15"/>
    </row>
    <row r="27" spans="1:41" ht="12" customHeight="1" x14ac:dyDescent="0.25">
      <c r="A27" s="6"/>
      <c r="B27" s="41"/>
      <c r="C27" s="6" t="s">
        <v>62</v>
      </c>
      <c r="D27" s="79"/>
      <c r="E27" s="49"/>
      <c r="F27" s="49"/>
      <c r="G27" s="49"/>
      <c r="H27" s="49"/>
      <c r="I27" s="49"/>
      <c r="J27" s="49"/>
      <c r="K27" s="80">
        <v>233370</v>
      </c>
      <c r="L27" s="69">
        <f t="shared" si="5"/>
        <v>233370</v>
      </c>
      <c r="M27" s="52"/>
      <c r="N27" s="53"/>
      <c r="O27" s="35">
        <f>SUM(L27:N27)</f>
        <v>233370</v>
      </c>
      <c r="P27" s="15"/>
      <c r="Q27" s="15"/>
      <c r="R27" s="15"/>
    </row>
    <row r="28" spans="1:41" ht="12" customHeight="1" x14ac:dyDescent="0.25">
      <c r="A28" s="6"/>
      <c r="B28" s="41"/>
      <c r="C28" s="6" t="s">
        <v>48</v>
      </c>
      <c r="D28" s="79"/>
      <c r="E28" s="49"/>
      <c r="F28" s="49"/>
      <c r="G28" s="49"/>
      <c r="H28" s="49"/>
      <c r="I28" s="49"/>
      <c r="J28" s="49"/>
      <c r="K28" s="80">
        <v>5517800</v>
      </c>
      <c r="L28" s="77">
        <f t="shared" si="5"/>
        <v>5517800</v>
      </c>
      <c r="M28" s="52"/>
      <c r="N28" s="53"/>
      <c r="O28" s="35">
        <f>SUM(L28:N28)</f>
        <v>5517800</v>
      </c>
      <c r="P28" s="15"/>
      <c r="Q28" s="15"/>
      <c r="R28" s="15"/>
    </row>
    <row r="29" spans="1:41" ht="12" customHeight="1" x14ac:dyDescent="0.25">
      <c r="A29" s="6"/>
      <c r="B29" s="71"/>
      <c r="C29" s="72" t="s">
        <v>19</v>
      </c>
      <c r="D29" s="81"/>
      <c r="E29" s="81"/>
      <c r="F29" s="81"/>
      <c r="G29" s="81"/>
      <c r="H29" s="81"/>
      <c r="I29" s="81"/>
      <c r="J29" s="81"/>
      <c r="K29" s="82">
        <f>SUM(K17:K28)</f>
        <v>84991304</v>
      </c>
      <c r="L29" s="74">
        <f>SUM(D29:K29)</f>
        <v>84991304</v>
      </c>
      <c r="M29" s="75"/>
      <c r="N29" s="83"/>
      <c r="O29" s="36">
        <f>SUM(L29:N29)</f>
        <v>84991304</v>
      </c>
      <c r="P29" s="15"/>
      <c r="Q29" s="15"/>
      <c r="R29" s="15"/>
    </row>
    <row r="30" spans="1:41" ht="12" customHeight="1" x14ac:dyDescent="0.25">
      <c r="A30" s="6"/>
      <c r="B30" s="41"/>
      <c r="C30" s="6" t="s">
        <v>63</v>
      </c>
      <c r="D30" s="43"/>
      <c r="E30" s="43"/>
      <c r="F30" s="43"/>
      <c r="G30" s="43"/>
      <c r="H30" s="43"/>
      <c r="I30" s="43"/>
      <c r="J30" s="43"/>
      <c r="K30" s="45">
        <v>20459296</v>
      </c>
      <c r="L30" s="69">
        <f>SUM(D30:K30)</f>
        <v>20459296</v>
      </c>
      <c r="M30" s="47"/>
      <c r="N30" s="48"/>
      <c r="O30" s="31">
        <f>SUM(L30:N30)</f>
        <v>20459296</v>
      </c>
      <c r="P30" s="15"/>
      <c r="Q30" s="15"/>
      <c r="R30" s="15"/>
    </row>
    <row r="31" spans="1:41" ht="12" customHeight="1" x14ac:dyDescent="0.25">
      <c r="A31" s="6"/>
      <c r="B31" s="85"/>
      <c r="C31" s="8" t="s">
        <v>20</v>
      </c>
      <c r="D31" s="49"/>
      <c r="E31" s="49"/>
      <c r="F31" s="86">
        <v>155686039</v>
      </c>
      <c r="G31" s="49"/>
      <c r="H31" s="49"/>
      <c r="I31" s="86">
        <v>128308872</v>
      </c>
      <c r="J31" s="49"/>
      <c r="K31" s="87">
        <v>6142207</v>
      </c>
      <c r="L31" s="69">
        <f t="shared" ref="L31:L38" si="7">SUM(D31:K31)</f>
        <v>290137118</v>
      </c>
      <c r="M31" s="52"/>
      <c r="N31" s="53"/>
      <c r="O31" s="31">
        <f t="shared" ref="O31:O38" si="8">SUM(L31:N31)</f>
        <v>290137118</v>
      </c>
    </row>
    <row r="32" spans="1:41" s="5" customFormat="1" ht="12" customHeight="1" x14ac:dyDescent="0.25">
      <c r="A32" s="16"/>
      <c r="B32" s="41"/>
      <c r="C32" s="6" t="s">
        <v>57</v>
      </c>
      <c r="D32" s="49"/>
      <c r="E32" s="49"/>
      <c r="F32" s="49"/>
      <c r="G32" s="49"/>
      <c r="H32" s="49"/>
      <c r="I32" s="49"/>
      <c r="J32" s="49"/>
      <c r="K32" s="80">
        <v>1827785</v>
      </c>
      <c r="L32" s="69">
        <f t="shared" si="7"/>
        <v>1827785</v>
      </c>
      <c r="M32" s="52"/>
      <c r="N32" s="53"/>
      <c r="O32" s="31">
        <f t="shared" si="8"/>
        <v>1827785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58" x14ac:dyDescent="0.25">
      <c r="A33" s="6"/>
      <c r="B33" s="41"/>
      <c r="C33" s="6" t="s">
        <v>21</v>
      </c>
      <c r="D33" s="49"/>
      <c r="E33" s="49"/>
      <c r="F33" s="49"/>
      <c r="G33" s="49"/>
      <c r="H33" s="49"/>
      <c r="I33" s="49"/>
      <c r="J33" s="49"/>
      <c r="K33" s="80">
        <v>96830</v>
      </c>
      <c r="L33" s="69">
        <f t="shared" si="7"/>
        <v>96830</v>
      </c>
      <c r="M33" s="52"/>
      <c r="N33" s="53"/>
      <c r="O33" s="31">
        <f t="shared" si="8"/>
        <v>96830</v>
      </c>
    </row>
    <row r="34" spans="1:58" ht="12" customHeight="1" x14ac:dyDescent="0.25">
      <c r="A34" s="8"/>
      <c r="B34" s="41"/>
      <c r="C34" s="6" t="s">
        <v>64</v>
      </c>
      <c r="D34" s="49"/>
      <c r="E34" s="49"/>
      <c r="F34" s="49"/>
      <c r="G34" s="49"/>
      <c r="H34" s="49"/>
      <c r="I34" s="49"/>
      <c r="J34" s="49"/>
      <c r="K34" s="51">
        <v>358020</v>
      </c>
      <c r="L34" s="69">
        <f t="shared" si="7"/>
        <v>358020</v>
      </c>
      <c r="M34" s="52"/>
      <c r="N34" s="53"/>
      <c r="O34" s="31">
        <f t="shared" si="8"/>
        <v>358020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58" ht="12" customHeight="1" x14ac:dyDescent="0.25">
      <c r="A35" s="6"/>
      <c r="B35" s="41"/>
      <c r="C35" s="6" t="s">
        <v>65</v>
      </c>
      <c r="D35" s="49"/>
      <c r="E35" s="49"/>
      <c r="F35" s="49"/>
      <c r="G35" s="49"/>
      <c r="H35" s="49"/>
      <c r="I35" s="49"/>
      <c r="J35" s="49"/>
      <c r="K35" s="51">
        <v>1839210</v>
      </c>
      <c r="L35" s="69">
        <f t="shared" si="7"/>
        <v>1839210</v>
      </c>
      <c r="M35" s="52"/>
      <c r="N35" s="53"/>
      <c r="O35" s="31">
        <f t="shared" si="8"/>
        <v>1839210</v>
      </c>
    </row>
    <row r="36" spans="1:58" ht="12" customHeight="1" x14ac:dyDescent="0.25">
      <c r="A36" s="6"/>
      <c r="B36" s="41"/>
      <c r="C36" s="6" t="s">
        <v>58</v>
      </c>
      <c r="D36" s="49"/>
      <c r="E36" s="49"/>
      <c r="F36" s="49">
        <v>6218137</v>
      </c>
      <c r="G36" s="49">
        <v>6507275</v>
      </c>
      <c r="H36" s="88">
        <f>785056+370370</f>
        <v>1155426</v>
      </c>
      <c r="I36" s="49"/>
      <c r="J36" s="49"/>
      <c r="K36" s="51">
        <v>91098697</v>
      </c>
      <c r="L36" s="69">
        <f t="shared" si="7"/>
        <v>104979535</v>
      </c>
      <c r="M36" s="52"/>
      <c r="N36" s="53"/>
      <c r="O36" s="31">
        <f t="shared" si="8"/>
        <v>104979535</v>
      </c>
    </row>
    <row r="37" spans="1:58" ht="12" customHeight="1" x14ac:dyDescent="0.25">
      <c r="A37" s="6"/>
      <c r="B37" s="41"/>
      <c r="C37" s="6" t="s">
        <v>66</v>
      </c>
      <c r="D37" s="79"/>
      <c r="E37" s="79"/>
      <c r="F37" s="79"/>
      <c r="G37" s="79"/>
      <c r="H37" s="79"/>
      <c r="I37" s="79"/>
      <c r="J37" s="79"/>
      <c r="K37" s="51">
        <v>814205</v>
      </c>
      <c r="L37" s="69">
        <f t="shared" si="7"/>
        <v>814205</v>
      </c>
      <c r="M37" s="89"/>
      <c r="N37" s="90"/>
      <c r="O37" s="31">
        <f t="shared" si="8"/>
        <v>814205</v>
      </c>
    </row>
    <row r="38" spans="1:58" ht="12" customHeight="1" x14ac:dyDescent="0.25">
      <c r="A38" s="6"/>
      <c r="B38" s="41"/>
      <c r="C38" s="6" t="s">
        <v>67</v>
      </c>
      <c r="D38" s="79"/>
      <c r="E38" s="79"/>
      <c r="F38" s="79"/>
      <c r="G38" s="79"/>
      <c r="H38" s="79"/>
      <c r="I38" s="79"/>
      <c r="J38" s="79"/>
      <c r="K38" s="51">
        <v>1260119</v>
      </c>
      <c r="L38" s="69">
        <f t="shared" si="7"/>
        <v>1260119</v>
      </c>
      <c r="M38" s="89"/>
      <c r="N38" s="90"/>
      <c r="O38" s="31">
        <f t="shared" si="8"/>
        <v>1260119</v>
      </c>
    </row>
    <row r="39" spans="1:58" ht="12" customHeight="1" x14ac:dyDescent="0.25">
      <c r="A39" s="6"/>
      <c r="B39" s="71"/>
      <c r="C39" s="72" t="s">
        <v>49</v>
      </c>
      <c r="D39" s="81"/>
      <c r="E39" s="81"/>
      <c r="F39" s="81">
        <f>SUM(F30:F38)</f>
        <v>161904176</v>
      </c>
      <c r="G39" s="81">
        <f>SUM(G30:G38)</f>
        <v>6507275</v>
      </c>
      <c r="H39" s="81">
        <f>SUM(H30:H38)</f>
        <v>1155426</v>
      </c>
      <c r="I39" s="81">
        <f>SUM(I30:I38)</f>
        <v>128308872</v>
      </c>
      <c r="J39" s="81"/>
      <c r="K39" s="82">
        <f>SUM(K30:K38)</f>
        <v>123896369</v>
      </c>
      <c r="L39" s="91">
        <f>SUM(L29:L38)</f>
        <v>506763422</v>
      </c>
      <c r="M39" s="75"/>
      <c r="N39" s="83"/>
      <c r="O39" s="36">
        <f>SUM(O29:O38)</f>
        <v>506763422</v>
      </c>
    </row>
    <row r="40" spans="1:58" ht="12" customHeight="1" x14ac:dyDescent="0.25">
      <c r="A40" s="6"/>
      <c r="B40" s="92" t="s">
        <v>22</v>
      </c>
      <c r="C40" s="16"/>
      <c r="D40" s="93"/>
      <c r="E40" s="93"/>
      <c r="F40" s="93">
        <f>SUM(F10,F15,F39)</f>
        <v>315531979</v>
      </c>
      <c r="G40" s="93">
        <f>SUM(G10,G15,G39)</f>
        <v>105943280</v>
      </c>
      <c r="H40" s="93">
        <f>SUM(H10,H15,H39)</f>
        <v>8930763</v>
      </c>
      <c r="I40" s="93">
        <f>SUM(I10,I15,I39)</f>
        <v>135441677</v>
      </c>
      <c r="J40" s="93">
        <f>SUM(J10,J15,J39)</f>
        <v>0</v>
      </c>
      <c r="K40" s="93">
        <f>SUM(K10,K15,K29,K39)</f>
        <v>733552418</v>
      </c>
      <c r="L40" s="91">
        <f>L10+L15+L39</f>
        <v>3618886211</v>
      </c>
      <c r="M40" s="94">
        <f>SUM(M10,M15,M29,M39)</f>
        <v>85543161</v>
      </c>
      <c r="N40" s="83">
        <f>SUM(N10,N15,N29,N39)</f>
        <v>0</v>
      </c>
      <c r="O40" s="36">
        <f>O10+O15+O39</f>
        <v>3704429372</v>
      </c>
    </row>
    <row r="41" spans="1:58" ht="12" customHeight="1" x14ac:dyDescent="0.25">
      <c r="A41" s="6"/>
      <c r="B41" s="71" t="s">
        <v>23</v>
      </c>
      <c r="C41" s="72"/>
      <c r="D41" s="81"/>
      <c r="E41" s="81"/>
      <c r="F41" s="81"/>
      <c r="G41" s="81"/>
      <c r="H41" s="81"/>
      <c r="I41" s="81"/>
      <c r="J41" s="81"/>
      <c r="K41" s="82">
        <f>86977607-N41</f>
        <v>86335463</v>
      </c>
      <c r="L41" s="74">
        <f>SUM(D41:K41)</f>
        <v>86335463</v>
      </c>
      <c r="M41" s="75"/>
      <c r="N41" s="83">
        <v>642144</v>
      </c>
      <c r="O41" s="36">
        <f>SUM(L41:N41)</f>
        <v>86977607</v>
      </c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2" customHeight="1" x14ac:dyDescent="0.25">
      <c r="A42" s="6"/>
      <c r="B42" s="85" t="s">
        <v>24</v>
      </c>
      <c r="C42" s="8" t="s">
        <v>24</v>
      </c>
      <c r="D42" s="95"/>
      <c r="E42" s="96">
        <f>17171998+6717480</f>
        <v>23889478</v>
      </c>
      <c r="F42" s="96">
        <f>176627667+9197476</f>
        <v>185825143</v>
      </c>
      <c r="G42" s="96">
        <v>481675</v>
      </c>
      <c r="H42" s="96">
        <v>86108790</v>
      </c>
      <c r="I42" s="96">
        <v>56374048</v>
      </c>
      <c r="J42" s="96"/>
      <c r="K42" s="87">
        <f>263163955.55+14484079</f>
        <v>277648034.55000001</v>
      </c>
      <c r="L42" s="97">
        <f>SUM(D42:K42)</f>
        <v>630327168.54999995</v>
      </c>
      <c r="M42" s="98"/>
      <c r="N42" s="99"/>
      <c r="O42" s="37">
        <f>SUM(L42:N42)</f>
        <v>630327168.54999995</v>
      </c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2" customHeight="1" x14ac:dyDescent="0.25">
      <c r="A43" s="6"/>
      <c r="B43" s="41"/>
      <c r="C43" s="6" t="s">
        <v>25</v>
      </c>
      <c r="D43" s="49"/>
      <c r="E43" s="49"/>
      <c r="F43" s="49"/>
      <c r="G43" s="49"/>
      <c r="H43" s="49"/>
      <c r="I43" s="49"/>
      <c r="J43" s="49"/>
      <c r="K43" s="45">
        <f>21601853+12598521</f>
        <v>34200374</v>
      </c>
      <c r="L43" s="77">
        <f>SUM(D43:K43)</f>
        <v>34200374</v>
      </c>
      <c r="M43" s="98"/>
      <c r="N43" s="53"/>
      <c r="O43" s="35">
        <f t="shared" ref="O43:O54" si="9">SUM(L43:N43)</f>
        <v>34200374</v>
      </c>
    </row>
    <row r="44" spans="1:58" s="5" customFormat="1" ht="12" customHeight="1" x14ac:dyDescent="0.25">
      <c r="A44" s="16"/>
      <c r="B44" s="41"/>
      <c r="C44" s="6" t="s">
        <v>29</v>
      </c>
      <c r="D44" s="95"/>
      <c r="E44" s="95"/>
      <c r="F44" s="95"/>
      <c r="G44" s="95"/>
      <c r="H44" s="95"/>
      <c r="I44" s="95"/>
      <c r="J44" s="95"/>
      <c r="K44" s="51"/>
      <c r="L44" s="100">
        <v>0</v>
      </c>
      <c r="M44" s="98">
        <v>55955892</v>
      </c>
      <c r="N44" s="101">
        <f>47611746</f>
        <v>47611746</v>
      </c>
      <c r="O44" s="38">
        <f t="shared" si="9"/>
        <v>103567638</v>
      </c>
      <c r="P44" s="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58" s="5" customFormat="1" ht="12" customHeight="1" x14ac:dyDescent="0.25">
      <c r="A45" s="16"/>
      <c r="B45" s="71"/>
      <c r="C45" s="72" t="s">
        <v>26</v>
      </c>
      <c r="D45" s="81"/>
      <c r="E45" s="81">
        <f t="shared" ref="E45:K45" si="10">SUM(E42:E44)</f>
        <v>23889478</v>
      </c>
      <c r="F45" s="81">
        <f t="shared" si="10"/>
        <v>185825143</v>
      </c>
      <c r="G45" s="81">
        <f>SUM(G42:G44)</f>
        <v>481675</v>
      </c>
      <c r="H45" s="81">
        <f t="shared" si="10"/>
        <v>86108790</v>
      </c>
      <c r="I45" s="81">
        <f t="shared" si="10"/>
        <v>56374048</v>
      </c>
      <c r="J45" s="81">
        <f t="shared" si="10"/>
        <v>0</v>
      </c>
      <c r="K45" s="82">
        <f t="shared" si="10"/>
        <v>311848408.55000001</v>
      </c>
      <c r="L45" s="74">
        <f>SUM(D45:K45)</f>
        <v>664527542.54999995</v>
      </c>
      <c r="M45" s="75">
        <f>SUM(M42:M44)</f>
        <v>55955892</v>
      </c>
      <c r="N45" s="83">
        <f>SUM(N42:N44)</f>
        <v>47611746</v>
      </c>
      <c r="O45" s="36">
        <f t="shared" si="9"/>
        <v>768095180.54999995</v>
      </c>
      <c r="P45" s="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58" s="5" customFormat="1" ht="12" customHeight="1" x14ac:dyDescent="0.25">
      <c r="A46" s="16"/>
      <c r="B46" s="41" t="s">
        <v>27</v>
      </c>
      <c r="C46" s="6" t="s">
        <v>28</v>
      </c>
      <c r="D46" s="43">
        <f>447835188+11296609</f>
        <v>459131797</v>
      </c>
      <c r="E46" s="43">
        <f>75921210+7789204</f>
        <v>83710414</v>
      </c>
      <c r="F46" s="43"/>
      <c r="G46" s="43"/>
      <c r="H46" s="43"/>
      <c r="I46" s="43"/>
      <c r="J46" s="43"/>
      <c r="K46" s="45">
        <f>197298602.46</f>
        <v>197298602.46000001</v>
      </c>
      <c r="L46" s="69">
        <f>SUM(D46:K46)</f>
        <v>740140813.46000004</v>
      </c>
      <c r="M46" s="47"/>
      <c r="N46" s="48"/>
      <c r="O46" s="31">
        <f t="shared" si="9"/>
        <v>740140813.46000004</v>
      </c>
      <c r="P46" s="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58" ht="12" customHeight="1" x14ac:dyDescent="0.25">
      <c r="A47" s="6"/>
      <c r="B47" s="41"/>
      <c r="C47" s="6" t="s">
        <v>29</v>
      </c>
      <c r="D47" s="79"/>
      <c r="E47" s="79"/>
      <c r="F47" s="79"/>
      <c r="G47" s="79"/>
      <c r="H47" s="79"/>
      <c r="I47" s="79"/>
      <c r="J47" s="79"/>
      <c r="K47" s="51"/>
      <c r="L47" s="102"/>
      <c r="M47" s="89"/>
      <c r="N47" s="48">
        <v>224759956</v>
      </c>
      <c r="O47" s="31">
        <f t="shared" si="9"/>
        <v>224759956</v>
      </c>
      <c r="P47" s="13"/>
      <c r="Q47" s="13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2" customHeight="1" x14ac:dyDescent="0.25">
      <c r="A48" s="6"/>
      <c r="B48" s="71"/>
      <c r="C48" s="72" t="s">
        <v>30</v>
      </c>
      <c r="D48" s="81">
        <f t="shared" ref="D48:K48" si="11">SUM(D46:D47)</f>
        <v>459131797</v>
      </c>
      <c r="E48" s="81">
        <f t="shared" si="11"/>
        <v>83710414</v>
      </c>
      <c r="F48" s="81">
        <f t="shared" si="11"/>
        <v>0</v>
      </c>
      <c r="G48" s="81">
        <f t="shared" si="11"/>
        <v>0</v>
      </c>
      <c r="H48" s="81">
        <f t="shared" si="11"/>
        <v>0</v>
      </c>
      <c r="I48" s="81">
        <f t="shared" si="11"/>
        <v>0</v>
      </c>
      <c r="J48" s="81">
        <f t="shared" si="11"/>
        <v>0</v>
      </c>
      <c r="K48" s="82">
        <f t="shared" si="11"/>
        <v>197298602.46000001</v>
      </c>
      <c r="L48" s="74">
        <f>SUM(D48:K48)</f>
        <v>740140813.46000004</v>
      </c>
      <c r="M48" s="75"/>
      <c r="N48" s="83">
        <f>SUM(N46:N47)</f>
        <v>224759956</v>
      </c>
      <c r="O48" s="36">
        <f t="shared" si="9"/>
        <v>964900769.46000004</v>
      </c>
      <c r="Q48" s="13"/>
    </row>
    <row r="49" spans="1:58" ht="12" customHeight="1" x14ac:dyDescent="0.25">
      <c r="A49" s="6"/>
      <c r="B49" s="41" t="s">
        <v>31</v>
      </c>
      <c r="C49" s="6" t="s">
        <v>50</v>
      </c>
      <c r="D49" s="43"/>
      <c r="E49" s="43"/>
      <c r="F49" s="43">
        <f>55292457</f>
        <v>55292457</v>
      </c>
      <c r="G49" s="43">
        <v>12269308</v>
      </c>
      <c r="H49" s="43">
        <v>36439763</v>
      </c>
      <c r="I49" s="43">
        <v>25161217</v>
      </c>
      <c r="J49" s="43">
        <v>21485349</v>
      </c>
      <c r="K49" s="45">
        <f>190201829.24+129139</f>
        <v>190330968.24000001</v>
      </c>
      <c r="L49" s="103">
        <f>SUM(D49:K49)</f>
        <v>340979062.24000001</v>
      </c>
      <c r="M49" s="47"/>
      <c r="N49" s="48"/>
      <c r="O49" s="31">
        <f t="shared" si="9"/>
        <v>340979062.24000001</v>
      </c>
    </row>
    <row r="50" spans="1:58" s="5" customFormat="1" ht="12" customHeight="1" x14ac:dyDescent="0.25">
      <c r="A50" s="16"/>
      <c r="B50" s="41"/>
      <c r="C50" s="6" t="s">
        <v>32</v>
      </c>
      <c r="D50" s="95"/>
      <c r="E50" s="95"/>
      <c r="F50" s="95"/>
      <c r="G50" s="95"/>
      <c r="H50" s="95"/>
      <c r="I50" s="95"/>
      <c r="J50" s="95"/>
      <c r="K50" s="45">
        <v>2999998</v>
      </c>
      <c r="L50" s="100">
        <f>SUM(D50:K50)</f>
        <v>2999998</v>
      </c>
      <c r="M50" s="104"/>
      <c r="N50" s="53"/>
      <c r="O50" s="35">
        <f t="shared" si="9"/>
        <v>2999998</v>
      </c>
      <c r="P50" s="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58" ht="12" customHeight="1" x14ac:dyDescent="0.25">
      <c r="A51" s="6"/>
      <c r="B51" s="41"/>
      <c r="C51" s="6" t="s">
        <v>29</v>
      </c>
      <c r="D51" s="79"/>
      <c r="E51" s="79"/>
      <c r="F51" s="79"/>
      <c r="G51" s="79"/>
      <c r="H51" s="79"/>
      <c r="I51" s="79"/>
      <c r="J51" s="79"/>
      <c r="K51" s="51"/>
      <c r="L51" s="102">
        <v>0</v>
      </c>
      <c r="M51" s="89"/>
      <c r="N51" s="48">
        <v>105907919</v>
      </c>
      <c r="O51" s="31">
        <f t="shared" si="9"/>
        <v>105907919</v>
      </c>
    </row>
    <row r="52" spans="1:58" ht="12" customHeight="1" x14ac:dyDescent="0.25">
      <c r="A52" s="6"/>
      <c r="B52" s="71"/>
      <c r="C52" s="72" t="s">
        <v>33</v>
      </c>
      <c r="D52" s="81"/>
      <c r="E52" s="81"/>
      <c r="F52" s="81">
        <f t="shared" ref="F52:K52" si="12">SUM(F49:F51)</f>
        <v>55292457</v>
      </c>
      <c r="G52" s="81">
        <f t="shared" si="12"/>
        <v>12269308</v>
      </c>
      <c r="H52" s="81">
        <f t="shared" si="12"/>
        <v>36439763</v>
      </c>
      <c r="I52" s="81">
        <f t="shared" si="12"/>
        <v>25161217</v>
      </c>
      <c r="J52" s="81">
        <f t="shared" si="12"/>
        <v>21485349</v>
      </c>
      <c r="K52" s="82">
        <f t="shared" si="12"/>
        <v>193330966.24000001</v>
      </c>
      <c r="L52" s="74">
        <f>SUM(D52:K52)</f>
        <v>343979060.24000001</v>
      </c>
      <c r="M52" s="75"/>
      <c r="N52" s="83">
        <f>SUM(N49:N51)</f>
        <v>105907919</v>
      </c>
      <c r="O52" s="36">
        <f t="shared" si="9"/>
        <v>449886979.24000001</v>
      </c>
      <c r="P52" s="17"/>
    </row>
    <row r="53" spans="1:58" s="5" customFormat="1" ht="14.25" customHeight="1" x14ac:dyDescent="0.25">
      <c r="A53" s="16"/>
      <c r="B53" s="41" t="s">
        <v>51</v>
      </c>
      <c r="C53" s="6"/>
      <c r="D53" s="105"/>
      <c r="E53" s="105"/>
      <c r="F53" s="105"/>
      <c r="G53" s="105"/>
      <c r="H53" s="105"/>
      <c r="I53" s="105"/>
      <c r="J53" s="105"/>
      <c r="K53" s="51">
        <v>18000000</v>
      </c>
      <c r="L53" s="74">
        <f>SUM(D53:K53)</f>
        <v>18000000</v>
      </c>
      <c r="M53" s="106"/>
      <c r="N53" s="107"/>
      <c r="O53" s="39">
        <f t="shared" si="9"/>
        <v>18000000</v>
      </c>
      <c r="P53" s="17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58" s="5" customFormat="1" ht="13.8" thickBot="1" x14ac:dyDescent="0.3">
      <c r="A54" s="16"/>
      <c r="B54" s="71" t="s">
        <v>34</v>
      </c>
      <c r="C54" s="72"/>
      <c r="D54" s="108">
        <f t="shared" ref="D54:J54" si="13">SUM(D40,D45,D48,D52)</f>
        <v>459131797</v>
      </c>
      <c r="E54" s="108">
        <f t="shared" si="13"/>
        <v>107599892</v>
      </c>
      <c r="F54" s="108">
        <f t="shared" si="13"/>
        <v>556649579</v>
      </c>
      <c r="G54" s="108">
        <f t="shared" si="13"/>
        <v>118694263</v>
      </c>
      <c r="H54" s="108">
        <f t="shared" si="13"/>
        <v>131479316</v>
      </c>
      <c r="I54" s="108">
        <f t="shared" si="13"/>
        <v>216976942</v>
      </c>
      <c r="J54" s="108">
        <f t="shared" si="13"/>
        <v>21485349</v>
      </c>
      <c r="K54" s="108">
        <f>SUM(K40,K41,K45,K48,K52,K53)</f>
        <v>1540365858.25</v>
      </c>
      <c r="L54" s="109">
        <f>L40+L41+L45+L48+L52+L53</f>
        <v>5471869090.25</v>
      </c>
      <c r="M54" s="110">
        <f>SUM(M40,M45)</f>
        <v>141499053</v>
      </c>
      <c r="N54" s="111">
        <f>SUM(N40,N41,N45,N48,N52)</f>
        <v>378921765</v>
      </c>
      <c r="O54" s="36">
        <f t="shared" si="9"/>
        <v>5992289908.25</v>
      </c>
      <c r="P54" s="17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58" x14ac:dyDescent="0.25">
      <c r="B55" s="27" t="s">
        <v>60</v>
      </c>
      <c r="C55" s="26"/>
      <c r="N55" s="18"/>
    </row>
    <row r="56" spans="1:58" x14ac:dyDescent="0.25">
      <c r="B56" s="27" t="s">
        <v>68</v>
      </c>
      <c r="C56" s="26"/>
      <c r="D56" s="1"/>
      <c r="E56" s="1"/>
      <c r="F56" s="1"/>
      <c r="G56" s="1"/>
      <c r="H56" s="1"/>
      <c r="I56" s="1"/>
      <c r="J56" s="1"/>
      <c r="K56" s="1"/>
      <c r="N56" s="19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x14ac:dyDescent="0.25">
      <c r="A57" s="6"/>
      <c r="B57" s="25"/>
      <c r="C57" s="6"/>
      <c r="D57" s="1"/>
      <c r="E57" s="1"/>
      <c r="F57" s="1"/>
      <c r="G57" s="1"/>
      <c r="H57" s="1"/>
      <c r="I57" s="1"/>
      <c r="J57" s="1"/>
      <c r="K57" s="1"/>
      <c r="L57" s="20"/>
      <c r="M57" s="7"/>
      <c r="N57" s="3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2" customHeight="1" x14ac:dyDescent="0.25">
      <c r="A58" s="6"/>
      <c r="B58" s="6"/>
      <c r="C58" s="6"/>
      <c r="D58" s="1"/>
      <c r="E58" s="1"/>
      <c r="F58" s="1"/>
      <c r="G58" s="1"/>
      <c r="H58" s="1"/>
      <c r="I58" s="1"/>
      <c r="J58" s="1"/>
      <c r="K58" s="1"/>
      <c r="L58" s="20"/>
      <c r="M58" s="7"/>
      <c r="N58" s="3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5" customHeight="1" x14ac:dyDescent="0.25">
      <c r="A59" s="6"/>
      <c r="B59" s="6"/>
      <c r="C59" s="6"/>
      <c r="D59" s="1"/>
      <c r="E59" s="1"/>
      <c r="F59" s="1"/>
      <c r="G59" s="1"/>
      <c r="H59" s="1"/>
      <c r="I59" s="1"/>
      <c r="J59" s="1"/>
      <c r="K59" s="1"/>
      <c r="L59" s="20"/>
      <c r="M59" s="7"/>
      <c r="N59" s="21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x14ac:dyDescent="0.25">
      <c r="A60" s="6"/>
      <c r="B60" s="6"/>
      <c r="C60" s="6"/>
      <c r="D60" s="1"/>
      <c r="E60" s="1"/>
      <c r="F60" s="1"/>
      <c r="G60" s="1"/>
      <c r="H60" s="1"/>
      <c r="I60" s="1"/>
      <c r="J60" s="1"/>
      <c r="K60" s="1"/>
      <c r="L60" s="20"/>
      <c r="M60" s="7"/>
      <c r="N60" s="3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x14ac:dyDescent="0.25">
      <c r="A61" s="6"/>
      <c r="B61" s="6"/>
      <c r="C61" s="6"/>
      <c r="D61" s="1"/>
      <c r="E61" s="1"/>
      <c r="F61" s="1"/>
      <c r="G61" s="1"/>
      <c r="H61" s="1"/>
      <c r="I61" s="1"/>
      <c r="J61" s="1"/>
      <c r="K61" s="1"/>
      <c r="P61" s="13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x14ac:dyDescent="0.25">
      <c r="A62" s="6"/>
      <c r="B62" s="6"/>
      <c r="C62" s="6"/>
      <c r="D62" s="1"/>
      <c r="E62" s="1"/>
      <c r="F62" s="1"/>
      <c r="G62" s="1"/>
      <c r="H62" s="1"/>
      <c r="I62" s="1"/>
      <c r="J62" s="1"/>
      <c r="K62" s="1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x14ac:dyDescent="0.25">
      <c r="B63" s="6"/>
      <c r="C63" s="6"/>
      <c r="D63" s="1"/>
      <c r="E63" s="1"/>
      <c r="F63" s="1"/>
      <c r="G63" s="1"/>
      <c r="H63" s="1"/>
      <c r="I63" s="1"/>
      <c r="J63" s="1"/>
      <c r="K63" s="1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x14ac:dyDescent="0.25">
      <c r="B64" s="6"/>
      <c r="C64" s="6"/>
      <c r="D64" s="1"/>
      <c r="E64" s="1"/>
      <c r="F64" s="1"/>
      <c r="G64" s="1"/>
      <c r="H64" s="1"/>
      <c r="I64" s="1"/>
      <c r="J64" s="1"/>
      <c r="K64" s="1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2:58" x14ac:dyDescent="0.25">
      <c r="B65" s="6"/>
      <c r="C65" s="6"/>
      <c r="D65" s="1"/>
      <c r="E65" s="1"/>
      <c r="F65" s="1"/>
      <c r="G65" s="1"/>
      <c r="H65" s="1"/>
      <c r="I65" s="1"/>
      <c r="J65" s="1"/>
      <c r="K65" s="1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2:58" x14ac:dyDescent="0.25">
      <c r="B66" s="6"/>
      <c r="C66" s="6"/>
      <c r="D66" s="1"/>
      <c r="E66" s="1"/>
      <c r="F66" s="1"/>
      <c r="G66" s="1"/>
      <c r="H66" s="1"/>
      <c r="I66" s="1"/>
      <c r="J66" s="1"/>
      <c r="K66" s="1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2:58" x14ac:dyDescent="0.25">
      <c r="B67" s="6"/>
      <c r="C67" s="6"/>
      <c r="D67" s="1"/>
      <c r="E67" s="1"/>
      <c r="F67" s="1"/>
      <c r="G67" s="1"/>
      <c r="H67" s="1"/>
      <c r="I67" s="1"/>
      <c r="J67" s="1"/>
      <c r="K67" s="1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2:58" x14ac:dyDescent="0.25">
      <c r="B68" s="6"/>
      <c r="C68" s="6"/>
      <c r="D68" s="1"/>
      <c r="E68" s="1"/>
      <c r="F68" s="1"/>
      <c r="G68" s="1"/>
      <c r="H68" s="1"/>
      <c r="I68" s="1"/>
      <c r="J68" s="1"/>
      <c r="K68" s="1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2:58" x14ac:dyDescent="0.25">
      <c r="B69" s="6"/>
      <c r="C69" s="6"/>
      <c r="D69" s="1"/>
      <c r="E69" s="1"/>
      <c r="F69" s="1"/>
      <c r="G69" s="1"/>
      <c r="H69" s="1"/>
      <c r="I69" s="1"/>
      <c r="J69" s="1"/>
      <c r="K69" s="1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2:58" x14ac:dyDescent="0.25">
      <c r="B70" s="6"/>
      <c r="C70" s="6"/>
      <c r="D70" s="1"/>
      <c r="E70" s="1"/>
      <c r="F70" s="1"/>
      <c r="G70" s="1"/>
      <c r="H70" s="1"/>
      <c r="I70" s="1"/>
      <c r="J70" s="1"/>
      <c r="K70" s="1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2:58" x14ac:dyDescent="0.25">
      <c r="B71" s="6"/>
      <c r="C71" s="6"/>
      <c r="D71" s="1"/>
      <c r="E71" s="1"/>
      <c r="F71" s="1"/>
      <c r="G71" s="1"/>
      <c r="H71" s="1"/>
      <c r="I71" s="1"/>
      <c r="J71" s="1"/>
      <c r="K71" s="1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2:58" x14ac:dyDescent="0.25">
      <c r="B72" s="6"/>
      <c r="C72" s="6"/>
      <c r="D72" s="1"/>
      <c r="E72" s="1"/>
      <c r="F72" s="1"/>
      <c r="G72" s="1"/>
      <c r="H72" s="1"/>
      <c r="I72" s="1"/>
      <c r="J72" s="1"/>
      <c r="K72" s="1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2:58" x14ac:dyDescent="0.25">
      <c r="B73" s="6"/>
      <c r="C73" s="6"/>
      <c r="D73" s="1"/>
      <c r="E73" s="1"/>
      <c r="F73" s="1"/>
      <c r="G73" s="1"/>
      <c r="H73" s="1"/>
      <c r="I73" s="1"/>
      <c r="J73" s="1"/>
      <c r="K73" s="1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2:58" x14ac:dyDescent="0.25">
      <c r="B74" s="6"/>
      <c r="C74" s="6"/>
      <c r="D74" s="1"/>
      <c r="E74" s="1"/>
      <c r="F74" s="1"/>
      <c r="G74" s="1"/>
      <c r="H74" s="1"/>
      <c r="I74" s="1"/>
      <c r="J74" s="1"/>
      <c r="K74" s="1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2:58" x14ac:dyDescent="0.25">
      <c r="B75" s="6"/>
      <c r="C75" s="6"/>
      <c r="D75" s="1"/>
      <c r="E75" s="1"/>
      <c r="F75" s="1"/>
      <c r="G75" s="1"/>
      <c r="H75" s="1"/>
      <c r="I75" s="1"/>
      <c r="J75" s="1"/>
      <c r="K75" s="1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2:58" x14ac:dyDescent="0.25">
      <c r="B76" s="6"/>
      <c r="C76" s="6"/>
      <c r="D76" s="1"/>
      <c r="E76" s="1"/>
      <c r="F76" s="1"/>
      <c r="G76" s="1"/>
      <c r="H76" s="1"/>
      <c r="I76" s="1"/>
      <c r="J76" s="1"/>
      <c r="K76" s="1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2:58" x14ac:dyDescent="0.25">
      <c r="B77" s="6"/>
      <c r="C77" s="6"/>
      <c r="D77" s="1"/>
      <c r="E77" s="1"/>
      <c r="F77" s="1"/>
      <c r="G77" s="1"/>
      <c r="H77" s="1"/>
      <c r="I77" s="1"/>
      <c r="J77" s="1"/>
      <c r="K77" s="1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2:58" x14ac:dyDescent="0.25">
      <c r="B78" s="6"/>
      <c r="C78" s="6"/>
      <c r="D78" s="1"/>
      <c r="E78" s="1"/>
      <c r="F78" s="1"/>
      <c r="G78" s="1"/>
      <c r="H78" s="1"/>
      <c r="I78" s="1"/>
      <c r="J78" s="1"/>
      <c r="K78" s="1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2:58" x14ac:dyDescent="0.25">
      <c r="B79" s="6"/>
      <c r="C79" s="6"/>
      <c r="D79" s="1"/>
      <c r="E79" s="1"/>
      <c r="F79" s="1"/>
      <c r="G79" s="1"/>
      <c r="H79" s="1"/>
      <c r="I79" s="1"/>
      <c r="J79" s="1"/>
      <c r="K79" s="1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2:58" x14ac:dyDescent="0.25">
      <c r="B80" s="6"/>
      <c r="C80" s="6"/>
      <c r="D80" s="1"/>
      <c r="E80" s="1"/>
      <c r="F80" s="1"/>
      <c r="G80" s="1"/>
      <c r="H80" s="1"/>
      <c r="I80" s="1"/>
      <c r="J80" s="1"/>
      <c r="K80" s="1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2:58" x14ac:dyDescent="0.25">
      <c r="B81" s="6"/>
      <c r="C81" s="6"/>
      <c r="D81" s="1"/>
      <c r="E81" s="1"/>
      <c r="F81" s="1"/>
      <c r="G81" s="1"/>
      <c r="H81" s="1"/>
      <c r="I81" s="1"/>
      <c r="J81" s="1"/>
      <c r="K81" s="1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2:58" x14ac:dyDescent="0.25">
      <c r="B82" s="6"/>
      <c r="C82" s="6"/>
      <c r="D82" s="1"/>
      <c r="E82" s="1"/>
      <c r="F82" s="1"/>
      <c r="G82" s="1"/>
      <c r="H82" s="1"/>
      <c r="I82" s="1"/>
      <c r="J82" s="1"/>
      <c r="K82" s="1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2:58" x14ac:dyDescent="0.25">
      <c r="B83" s="6"/>
      <c r="C83" s="6"/>
      <c r="D83" s="1"/>
      <c r="E83" s="1"/>
      <c r="F83" s="1"/>
      <c r="G83" s="1"/>
      <c r="H83" s="1"/>
      <c r="I83" s="1"/>
      <c r="J83" s="1"/>
      <c r="K83" s="1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2:58" x14ac:dyDescent="0.25">
      <c r="B84" s="6"/>
      <c r="C84" s="6"/>
      <c r="D84" s="1"/>
      <c r="E84" s="1"/>
      <c r="F84" s="1"/>
      <c r="G84" s="1"/>
      <c r="H84" s="1"/>
      <c r="I84" s="1"/>
      <c r="J84" s="1"/>
      <c r="K84" s="1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2:58" x14ac:dyDescent="0.25">
      <c r="B85" s="6"/>
      <c r="C85" s="6"/>
      <c r="D85" s="1"/>
      <c r="E85" s="1"/>
      <c r="F85" s="1"/>
      <c r="G85" s="1"/>
      <c r="H85" s="1"/>
      <c r="I85" s="1"/>
      <c r="J85" s="1"/>
      <c r="K85" s="1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2:58" x14ac:dyDescent="0.25">
      <c r="B86" s="6"/>
      <c r="C86" s="6"/>
      <c r="D86" s="1"/>
      <c r="E86" s="1"/>
      <c r="F86" s="1"/>
      <c r="G86" s="1"/>
      <c r="H86" s="1"/>
      <c r="I86" s="1"/>
      <c r="J86" s="1"/>
      <c r="K86" s="1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2:58" x14ac:dyDescent="0.25">
      <c r="B87" s="6"/>
      <c r="C87" s="6"/>
      <c r="D87" s="1"/>
      <c r="E87" s="1"/>
      <c r="F87" s="1"/>
      <c r="G87" s="1"/>
      <c r="H87" s="1"/>
      <c r="I87" s="1"/>
      <c r="J87" s="1"/>
      <c r="K87" s="1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2:58" x14ac:dyDescent="0.25">
      <c r="B88" s="6"/>
      <c r="C88" s="6"/>
      <c r="D88" s="1"/>
      <c r="E88" s="1"/>
      <c r="F88" s="1"/>
      <c r="G88" s="1"/>
      <c r="H88" s="1"/>
      <c r="I88" s="1"/>
      <c r="J88" s="1"/>
      <c r="K88" s="1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2:58" x14ac:dyDescent="0.25">
      <c r="D89" s="1"/>
      <c r="E89" s="1"/>
      <c r="F89" s="1"/>
      <c r="G89" s="1"/>
      <c r="H89" s="1"/>
      <c r="I89" s="1"/>
      <c r="J89" s="1"/>
      <c r="K89" s="1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2:58" x14ac:dyDescent="0.25">
      <c r="D90" s="1"/>
      <c r="E90" s="1"/>
      <c r="F90" s="1"/>
      <c r="G90" s="1"/>
      <c r="H90" s="1"/>
      <c r="I90" s="1"/>
      <c r="J90" s="1"/>
      <c r="K90" s="1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2:58" x14ac:dyDescent="0.25">
      <c r="D91" s="1"/>
      <c r="E91" s="1"/>
      <c r="F91" s="1"/>
      <c r="G91" s="1"/>
      <c r="H91" s="1"/>
      <c r="I91" s="1"/>
      <c r="J91" s="1"/>
      <c r="K91" s="1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2:58" x14ac:dyDescent="0.25">
      <c r="D92" s="1"/>
      <c r="E92" s="1"/>
      <c r="F92" s="1"/>
      <c r="G92" s="1"/>
      <c r="H92" s="1"/>
      <c r="I92" s="1"/>
      <c r="J92" s="1"/>
      <c r="K92" s="1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2:58" x14ac:dyDescent="0.25">
      <c r="D93" s="1"/>
      <c r="E93" s="1"/>
      <c r="F93" s="1"/>
      <c r="G93" s="1"/>
      <c r="H93" s="1"/>
      <c r="I93" s="1"/>
      <c r="J93" s="1"/>
      <c r="K93" s="1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2:58" x14ac:dyDescent="0.25">
      <c r="D94" s="1"/>
      <c r="E94" s="1"/>
      <c r="F94" s="1"/>
      <c r="G94" s="1"/>
      <c r="H94" s="1"/>
      <c r="I94" s="1"/>
      <c r="J94" s="1"/>
      <c r="K94" s="1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2:58" x14ac:dyDescent="0.25">
      <c r="D95" s="1"/>
      <c r="E95" s="1"/>
      <c r="F95" s="1"/>
      <c r="G95" s="1"/>
      <c r="H95" s="1"/>
      <c r="I95" s="1"/>
      <c r="J95" s="1"/>
      <c r="K95" s="1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2:58" x14ac:dyDescent="0.25">
      <c r="D96" s="1"/>
      <c r="E96" s="1"/>
      <c r="F96" s="1"/>
      <c r="G96" s="1"/>
      <c r="H96" s="1"/>
      <c r="I96" s="1"/>
      <c r="J96" s="1"/>
      <c r="K96" s="1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4:58" x14ac:dyDescent="0.25">
      <c r="D97" s="1"/>
      <c r="E97" s="1"/>
      <c r="F97" s="1"/>
      <c r="G97" s="1"/>
      <c r="H97" s="1"/>
      <c r="I97" s="1"/>
      <c r="J97" s="1"/>
      <c r="K97" s="1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4:58" x14ac:dyDescent="0.25">
      <c r="D98" s="1"/>
      <c r="E98" s="1"/>
      <c r="F98" s="1"/>
      <c r="G98" s="1"/>
      <c r="H98" s="1"/>
      <c r="I98" s="1"/>
      <c r="J98" s="1"/>
      <c r="K98" s="1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4:58" x14ac:dyDescent="0.25">
      <c r="D99" s="1"/>
      <c r="E99" s="1"/>
      <c r="F99" s="1"/>
      <c r="G99" s="1"/>
      <c r="H99" s="1"/>
      <c r="I99" s="1"/>
      <c r="J99" s="1"/>
      <c r="K99" s="1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4:58" x14ac:dyDescent="0.25">
      <c r="D100" s="1"/>
      <c r="E100" s="1"/>
      <c r="F100" s="1"/>
      <c r="G100" s="1"/>
      <c r="H100" s="1"/>
      <c r="I100" s="1"/>
      <c r="J100" s="1"/>
      <c r="K100" s="1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4:58" x14ac:dyDescent="0.25">
      <c r="D101" s="1"/>
      <c r="E101" s="1"/>
      <c r="F101" s="1"/>
      <c r="G101" s="1"/>
      <c r="H101" s="1"/>
      <c r="I101" s="1"/>
      <c r="J101" s="1"/>
      <c r="K101" s="1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4:58" x14ac:dyDescent="0.25">
      <c r="D102" s="1"/>
      <c r="E102" s="1"/>
      <c r="F102" s="1"/>
      <c r="G102" s="1"/>
      <c r="H102" s="1"/>
      <c r="I102" s="1"/>
      <c r="J102" s="1"/>
      <c r="K102" s="1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4:58" x14ac:dyDescent="0.25">
      <c r="D103" s="1"/>
      <c r="E103" s="1"/>
      <c r="F103" s="1"/>
      <c r="G103" s="1"/>
      <c r="H103" s="1"/>
      <c r="I103" s="1"/>
      <c r="J103" s="1"/>
      <c r="K103" s="1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4:58" x14ac:dyDescent="0.25">
      <c r="D104" s="1"/>
      <c r="E104" s="1"/>
      <c r="F104" s="1"/>
      <c r="G104" s="1"/>
      <c r="H104" s="1"/>
      <c r="I104" s="1"/>
      <c r="J104" s="1"/>
      <c r="K104" s="1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4:58" x14ac:dyDescent="0.25">
      <c r="D105" s="1"/>
      <c r="E105" s="1"/>
      <c r="F105" s="1"/>
      <c r="G105" s="1"/>
      <c r="H105" s="1"/>
      <c r="I105" s="1"/>
      <c r="J105" s="1"/>
      <c r="K105" s="1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4:58" x14ac:dyDescent="0.25">
      <c r="D106" s="1"/>
      <c r="E106" s="1"/>
      <c r="F106" s="1"/>
      <c r="G106" s="1"/>
      <c r="H106" s="1"/>
      <c r="I106" s="1"/>
      <c r="J106" s="1"/>
      <c r="K106" s="1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4:58" x14ac:dyDescent="0.25">
      <c r="D107" s="1"/>
      <c r="E107" s="1"/>
      <c r="F107" s="1"/>
      <c r="G107" s="1"/>
      <c r="H107" s="1"/>
      <c r="I107" s="1"/>
      <c r="J107" s="1"/>
      <c r="K107" s="1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4:58" x14ac:dyDescent="0.25">
      <c r="D108" s="1"/>
      <c r="E108" s="1"/>
      <c r="F108" s="1"/>
      <c r="G108" s="1"/>
      <c r="H108" s="1"/>
      <c r="I108" s="1"/>
      <c r="J108" s="1"/>
      <c r="K108" s="1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4:58" x14ac:dyDescent="0.25">
      <c r="D109" s="1"/>
      <c r="E109" s="1"/>
      <c r="F109" s="1"/>
      <c r="G109" s="1"/>
      <c r="H109" s="1"/>
      <c r="I109" s="1"/>
      <c r="J109" s="1"/>
      <c r="K109" s="1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4:58" x14ac:dyDescent="0.25">
      <c r="D110" s="1"/>
      <c r="E110" s="1"/>
      <c r="F110" s="1"/>
      <c r="G110" s="1"/>
      <c r="H110" s="1"/>
      <c r="I110" s="1"/>
      <c r="J110" s="1"/>
      <c r="K110" s="1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4:58" x14ac:dyDescent="0.25">
      <c r="D111" s="1"/>
      <c r="E111" s="1"/>
      <c r="F111" s="1"/>
      <c r="G111" s="1"/>
      <c r="H111" s="1"/>
      <c r="I111" s="1"/>
      <c r="J111" s="1"/>
      <c r="K111" s="1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4:58" x14ac:dyDescent="0.25">
      <c r="D112" s="1"/>
      <c r="E112" s="1"/>
      <c r="F112" s="1"/>
      <c r="G112" s="1"/>
      <c r="H112" s="1"/>
      <c r="I112" s="1"/>
      <c r="J112" s="1"/>
      <c r="K112" s="1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4:58" x14ac:dyDescent="0.25">
      <c r="D113" s="1"/>
      <c r="E113" s="1"/>
      <c r="F113" s="1"/>
      <c r="G113" s="1"/>
      <c r="H113" s="1"/>
      <c r="I113" s="1"/>
      <c r="J113" s="1"/>
      <c r="K113" s="1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4:58" x14ac:dyDescent="0.25">
      <c r="D114" s="1"/>
      <c r="E114" s="1"/>
      <c r="F114" s="1"/>
      <c r="G114" s="1"/>
      <c r="H114" s="1"/>
      <c r="I114" s="1"/>
      <c r="J114" s="1"/>
      <c r="K114" s="1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4:58" x14ac:dyDescent="0.25">
      <c r="D115" s="1"/>
      <c r="E115" s="1"/>
      <c r="F115" s="1"/>
      <c r="G115" s="1"/>
      <c r="H115" s="1"/>
      <c r="I115" s="1"/>
      <c r="J115" s="1"/>
      <c r="K115" s="1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4:58" x14ac:dyDescent="0.25">
      <c r="D116" s="1"/>
      <c r="E116" s="1"/>
      <c r="F116" s="1"/>
      <c r="G116" s="1"/>
      <c r="H116" s="1"/>
      <c r="I116" s="1"/>
      <c r="J116" s="1"/>
      <c r="K116" s="1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4:58" x14ac:dyDescent="0.25">
      <c r="D117" s="1"/>
      <c r="E117" s="1"/>
      <c r="F117" s="1"/>
      <c r="G117" s="1"/>
      <c r="H117" s="1"/>
      <c r="I117" s="1"/>
      <c r="J117" s="1"/>
      <c r="K117" s="1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4:58" x14ac:dyDescent="0.25">
      <c r="D118" s="1"/>
      <c r="E118" s="1"/>
      <c r="F118" s="1"/>
      <c r="G118" s="1"/>
      <c r="H118" s="1"/>
      <c r="I118" s="1"/>
      <c r="J118" s="1"/>
      <c r="K118" s="1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4:58" x14ac:dyDescent="0.25">
      <c r="D119" s="1"/>
      <c r="E119" s="1"/>
      <c r="F119" s="1"/>
      <c r="G119" s="1"/>
      <c r="H119" s="1"/>
      <c r="I119" s="1"/>
      <c r="J119" s="1"/>
      <c r="K119" s="1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4:58" x14ac:dyDescent="0.25">
      <c r="D120" s="1"/>
      <c r="E120" s="1"/>
      <c r="F120" s="1"/>
      <c r="G120" s="1"/>
      <c r="H120" s="1"/>
      <c r="I120" s="1"/>
      <c r="J120" s="1"/>
      <c r="K120" s="1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4:58" x14ac:dyDescent="0.25">
      <c r="D121" s="1"/>
      <c r="E121" s="1"/>
      <c r="F121" s="1"/>
      <c r="G121" s="1"/>
      <c r="H121" s="1"/>
      <c r="I121" s="1"/>
      <c r="J121" s="1"/>
      <c r="K121" s="1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4:58" x14ac:dyDescent="0.25">
      <c r="D122" s="1"/>
      <c r="E122" s="1"/>
      <c r="F122" s="1"/>
      <c r="G122" s="1"/>
      <c r="H122" s="1"/>
      <c r="I122" s="1"/>
      <c r="J122" s="1"/>
      <c r="K122" s="1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4:58" x14ac:dyDescent="0.25">
      <c r="D123" s="1"/>
      <c r="E123" s="1"/>
      <c r="F123" s="1"/>
      <c r="G123" s="1"/>
      <c r="H123" s="1"/>
      <c r="I123" s="1"/>
      <c r="J123" s="1"/>
      <c r="K123" s="1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4:58" x14ac:dyDescent="0.25">
      <c r="D124" s="1"/>
      <c r="E124" s="1"/>
      <c r="F124" s="1"/>
      <c r="G124" s="1"/>
      <c r="H124" s="1"/>
      <c r="I124" s="1"/>
      <c r="J124" s="1"/>
      <c r="K124" s="1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4:58" x14ac:dyDescent="0.25">
      <c r="D125" s="1"/>
      <c r="E125" s="1"/>
      <c r="F125" s="1"/>
      <c r="G125" s="1"/>
      <c r="H125" s="1"/>
      <c r="I125" s="1"/>
      <c r="J125" s="1"/>
      <c r="K125" s="1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4:58" x14ac:dyDescent="0.25">
      <c r="D126" s="1"/>
      <c r="E126" s="1"/>
      <c r="F126" s="1"/>
      <c r="G126" s="1"/>
      <c r="H126" s="1"/>
      <c r="I126" s="1"/>
      <c r="J126" s="1"/>
      <c r="K126" s="1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4:58" x14ac:dyDescent="0.25">
      <c r="D127" s="1"/>
      <c r="E127" s="1"/>
      <c r="F127" s="1"/>
      <c r="G127" s="1"/>
      <c r="H127" s="1"/>
      <c r="I127" s="1"/>
      <c r="J127" s="1"/>
      <c r="K127" s="1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4:58" x14ac:dyDescent="0.25">
      <c r="D128" s="1"/>
      <c r="E128" s="1"/>
      <c r="F128" s="1"/>
      <c r="G128" s="1"/>
      <c r="H128" s="1"/>
      <c r="I128" s="1"/>
      <c r="J128" s="1"/>
      <c r="K128" s="1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4:58" x14ac:dyDescent="0.25">
      <c r="D129" s="1"/>
      <c r="E129" s="1"/>
      <c r="F129" s="1"/>
      <c r="G129" s="1"/>
      <c r="H129" s="1"/>
      <c r="I129" s="1"/>
      <c r="J129" s="1"/>
      <c r="K129" s="1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4:58" x14ac:dyDescent="0.25">
      <c r="D130" s="1"/>
      <c r="E130" s="1"/>
      <c r="F130" s="1"/>
      <c r="G130" s="1"/>
      <c r="H130" s="1"/>
      <c r="I130" s="1"/>
      <c r="J130" s="1"/>
      <c r="K130" s="1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4:58" x14ac:dyDescent="0.25">
      <c r="D131" s="1"/>
      <c r="E131" s="1"/>
      <c r="F131" s="1"/>
      <c r="G131" s="1"/>
      <c r="H131" s="1"/>
      <c r="I131" s="1"/>
      <c r="J131" s="1"/>
      <c r="K131" s="1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4:58" x14ac:dyDescent="0.25">
      <c r="D132" s="1"/>
      <c r="E132" s="1"/>
      <c r="F132" s="1"/>
      <c r="G132" s="1"/>
      <c r="H132" s="1"/>
      <c r="I132" s="1"/>
      <c r="J132" s="1"/>
      <c r="K132" s="1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4:58" x14ac:dyDescent="0.25">
      <c r="D133" s="1"/>
      <c r="E133" s="1"/>
      <c r="F133" s="1"/>
      <c r="G133" s="1"/>
      <c r="H133" s="1"/>
      <c r="I133" s="1"/>
      <c r="J133" s="1"/>
      <c r="K133" s="1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4:58" x14ac:dyDescent="0.25">
      <c r="D134" s="1"/>
      <c r="E134" s="1"/>
      <c r="F134" s="1"/>
      <c r="G134" s="1"/>
      <c r="H134" s="1"/>
      <c r="I134" s="1"/>
      <c r="J134" s="1"/>
      <c r="K134" s="1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4:58" x14ac:dyDescent="0.25">
      <c r="D135" s="1"/>
      <c r="E135" s="1"/>
      <c r="F135" s="1"/>
      <c r="G135" s="1"/>
      <c r="H135" s="1"/>
      <c r="I135" s="1"/>
      <c r="J135" s="1"/>
      <c r="K135" s="1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4:58" x14ac:dyDescent="0.25">
      <c r="D136" s="1"/>
      <c r="E136" s="1"/>
      <c r="F136" s="1"/>
      <c r="G136" s="1"/>
      <c r="H136" s="1"/>
      <c r="I136" s="1"/>
      <c r="J136" s="1"/>
      <c r="K136" s="1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4:58" x14ac:dyDescent="0.25">
      <c r="D137" s="1"/>
      <c r="E137" s="1"/>
      <c r="F137" s="1"/>
      <c r="G137" s="1"/>
      <c r="H137" s="1"/>
      <c r="I137" s="1"/>
      <c r="J137" s="1"/>
      <c r="K137" s="1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4:58" x14ac:dyDescent="0.25">
      <c r="D138" s="1"/>
      <c r="E138" s="1"/>
      <c r="F138" s="1"/>
      <c r="G138" s="1"/>
      <c r="H138" s="1"/>
      <c r="I138" s="1"/>
      <c r="J138" s="1"/>
      <c r="K138" s="1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4:58" x14ac:dyDescent="0.25">
      <c r="D139" s="1"/>
      <c r="E139" s="1"/>
      <c r="F139" s="1"/>
      <c r="G139" s="1"/>
      <c r="H139" s="1"/>
      <c r="I139" s="1"/>
      <c r="J139" s="1"/>
      <c r="K139" s="1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4:58" x14ac:dyDescent="0.25">
      <c r="D140" s="1"/>
      <c r="E140" s="1"/>
      <c r="F140" s="1"/>
      <c r="G140" s="1"/>
      <c r="H140" s="1"/>
      <c r="I140" s="1"/>
      <c r="J140" s="1"/>
      <c r="K140" s="1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4:58" x14ac:dyDescent="0.25">
      <c r="D141" s="1"/>
      <c r="E141" s="1"/>
      <c r="F141" s="1"/>
      <c r="G141" s="1"/>
      <c r="H141" s="1"/>
      <c r="I141" s="1"/>
      <c r="J141" s="1"/>
      <c r="K141" s="1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4:58" x14ac:dyDescent="0.25">
      <c r="D142" s="1"/>
      <c r="E142" s="1"/>
      <c r="F142" s="1"/>
      <c r="G142" s="1"/>
      <c r="H142" s="1"/>
      <c r="I142" s="1"/>
      <c r="J142" s="1"/>
      <c r="K142" s="1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4:58" x14ac:dyDescent="0.25">
      <c r="D143" s="1"/>
      <c r="E143" s="1"/>
      <c r="F143" s="1"/>
      <c r="G143" s="1"/>
      <c r="H143" s="1"/>
      <c r="I143" s="1"/>
      <c r="J143" s="1"/>
      <c r="K143" s="1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4:58" x14ac:dyDescent="0.25">
      <c r="D144" s="1"/>
      <c r="E144" s="1"/>
      <c r="F144" s="1"/>
      <c r="G144" s="1"/>
      <c r="H144" s="1"/>
      <c r="I144" s="1"/>
      <c r="J144" s="1"/>
      <c r="K144" s="1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4:58" x14ac:dyDescent="0.25">
      <c r="D145" s="1"/>
      <c r="E145" s="1"/>
      <c r="F145" s="1"/>
      <c r="G145" s="1"/>
      <c r="H145" s="1"/>
      <c r="I145" s="1"/>
      <c r="J145" s="1"/>
      <c r="K145" s="1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4:58" x14ac:dyDescent="0.25">
      <c r="D146" s="1"/>
      <c r="E146" s="1"/>
      <c r="F146" s="1"/>
      <c r="G146" s="1"/>
      <c r="H146" s="1"/>
      <c r="I146" s="1"/>
      <c r="J146" s="1"/>
      <c r="K146" s="1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4:58" x14ac:dyDescent="0.25">
      <c r="D147" s="1"/>
      <c r="E147" s="1"/>
      <c r="F147" s="1"/>
      <c r="G147" s="1"/>
      <c r="H147" s="1"/>
      <c r="I147" s="1"/>
      <c r="J147" s="1"/>
      <c r="K147" s="1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4:58" x14ac:dyDescent="0.25">
      <c r="D148" s="1"/>
      <c r="E148" s="1"/>
      <c r="F148" s="1"/>
      <c r="G148" s="1"/>
      <c r="H148" s="1"/>
      <c r="I148" s="1"/>
      <c r="J148" s="1"/>
      <c r="K148" s="1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4:58" x14ac:dyDescent="0.25">
      <c r="D149" s="1"/>
      <c r="E149" s="1"/>
      <c r="F149" s="1"/>
      <c r="G149" s="1"/>
      <c r="H149" s="1"/>
      <c r="I149" s="1"/>
      <c r="J149" s="1"/>
      <c r="K149" s="1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4:58" x14ac:dyDescent="0.25">
      <c r="D150" s="1"/>
      <c r="E150" s="1"/>
      <c r="F150" s="1"/>
      <c r="G150" s="1"/>
      <c r="H150" s="1"/>
      <c r="I150" s="1"/>
      <c r="J150" s="1"/>
      <c r="K150" s="1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4:58" x14ac:dyDescent="0.25">
      <c r="D151" s="1"/>
      <c r="E151" s="1"/>
      <c r="F151" s="1"/>
      <c r="G151" s="1"/>
      <c r="H151" s="1"/>
      <c r="I151" s="1"/>
      <c r="J151" s="1"/>
      <c r="K151" s="1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4:58" x14ac:dyDescent="0.25">
      <c r="D152" s="1"/>
      <c r="E152" s="1"/>
      <c r="F152" s="1"/>
      <c r="G152" s="1"/>
      <c r="H152" s="1"/>
      <c r="I152" s="1"/>
      <c r="J152" s="1"/>
      <c r="K152" s="1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4:58" x14ac:dyDescent="0.25">
      <c r="D153" s="1"/>
      <c r="E153" s="1"/>
      <c r="F153" s="1"/>
      <c r="G153" s="1"/>
      <c r="H153" s="1"/>
      <c r="I153" s="1"/>
      <c r="J153" s="1"/>
      <c r="K153" s="1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4:58" x14ac:dyDescent="0.25">
      <c r="D154" s="1"/>
      <c r="E154" s="1"/>
      <c r="F154" s="1"/>
      <c r="G154" s="1"/>
      <c r="H154" s="1"/>
      <c r="I154" s="1"/>
      <c r="J154" s="1"/>
      <c r="K154" s="1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4:58" x14ac:dyDescent="0.25">
      <c r="D155" s="1"/>
      <c r="E155" s="1"/>
      <c r="F155" s="1"/>
      <c r="G155" s="1"/>
      <c r="H155" s="1"/>
      <c r="I155" s="1"/>
      <c r="J155" s="1"/>
      <c r="K155" s="1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4:58" x14ac:dyDescent="0.25">
      <c r="D156" s="1"/>
      <c r="E156" s="1"/>
      <c r="F156" s="1"/>
      <c r="G156" s="1"/>
      <c r="H156" s="1"/>
      <c r="I156" s="1"/>
      <c r="J156" s="1"/>
      <c r="K156" s="1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4:58" x14ac:dyDescent="0.25">
      <c r="D157" s="1"/>
      <c r="E157" s="1"/>
      <c r="F157" s="1"/>
      <c r="G157" s="1"/>
      <c r="H157" s="1"/>
      <c r="I157" s="1"/>
      <c r="J157" s="1"/>
      <c r="K157" s="1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4:58" x14ac:dyDescent="0.25">
      <c r="D158" s="1"/>
      <c r="E158" s="1"/>
      <c r="F158" s="1"/>
      <c r="G158" s="1"/>
      <c r="H158" s="1"/>
      <c r="I158" s="1"/>
      <c r="J158" s="1"/>
      <c r="K158" s="1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4:58" x14ac:dyDescent="0.25">
      <c r="D159" s="1"/>
      <c r="E159" s="1"/>
      <c r="F159" s="1"/>
      <c r="G159" s="1"/>
      <c r="H159" s="1"/>
      <c r="I159" s="1"/>
      <c r="J159" s="1"/>
      <c r="K159" s="1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4:58" x14ac:dyDescent="0.25">
      <c r="D160" s="1"/>
      <c r="E160" s="1"/>
      <c r="F160" s="1"/>
      <c r="G160" s="1"/>
      <c r="H160" s="1"/>
      <c r="I160" s="1"/>
      <c r="J160" s="1"/>
      <c r="K160" s="1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4:58" x14ac:dyDescent="0.25">
      <c r="D161" s="1"/>
      <c r="E161" s="1"/>
      <c r="F161" s="1"/>
      <c r="G161" s="1"/>
      <c r="H161" s="1"/>
      <c r="I161" s="1"/>
      <c r="J161" s="1"/>
      <c r="K161" s="1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4:58" x14ac:dyDescent="0.25">
      <c r="D162" s="1"/>
      <c r="E162" s="1"/>
      <c r="F162" s="1"/>
      <c r="G162" s="1"/>
      <c r="H162" s="1"/>
      <c r="I162" s="1"/>
      <c r="J162" s="1"/>
      <c r="K162" s="1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4:58" x14ac:dyDescent="0.25">
      <c r="D163" s="1"/>
      <c r="E163" s="1"/>
      <c r="F163" s="1"/>
      <c r="G163" s="1"/>
      <c r="H163" s="1"/>
      <c r="I163" s="1"/>
      <c r="J163" s="1"/>
      <c r="K163" s="1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4:58" x14ac:dyDescent="0.25">
      <c r="D164" s="1"/>
      <c r="E164" s="1"/>
      <c r="F164" s="1"/>
      <c r="G164" s="1"/>
      <c r="H164" s="1"/>
      <c r="I164" s="1"/>
      <c r="J164" s="1"/>
      <c r="K164" s="1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4:58" x14ac:dyDescent="0.25">
      <c r="D165" s="1"/>
      <c r="E165" s="1"/>
      <c r="F165" s="1"/>
      <c r="G165" s="1"/>
      <c r="H165" s="1"/>
      <c r="I165" s="1"/>
      <c r="J165" s="1"/>
      <c r="K165" s="1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4:58" x14ac:dyDescent="0.25">
      <c r="D166" s="1"/>
      <c r="E166" s="1"/>
      <c r="F166" s="1"/>
      <c r="G166" s="1"/>
      <c r="H166" s="1"/>
      <c r="I166" s="1"/>
      <c r="J166" s="1"/>
      <c r="K166" s="1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4:58" x14ac:dyDescent="0.25">
      <c r="D167" s="1"/>
      <c r="E167" s="1"/>
      <c r="F167" s="1"/>
      <c r="G167" s="1"/>
      <c r="H167" s="1"/>
      <c r="I167" s="1"/>
      <c r="J167" s="1"/>
      <c r="K167" s="1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4:58" x14ac:dyDescent="0.25">
      <c r="D168" s="1"/>
      <c r="E168" s="1"/>
      <c r="F168" s="1"/>
      <c r="G168" s="1"/>
      <c r="H168" s="1"/>
      <c r="I168" s="1"/>
      <c r="J168" s="1"/>
      <c r="K168" s="1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4:58" x14ac:dyDescent="0.25">
      <c r="D169" s="1"/>
      <c r="E169" s="1"/>
      <c r="F169" s="1"/>
      <c r="G169" s="1"/>
      <c r="H169" s="1"/>
      <c r="I169" s="1"/>
      <c r="J169" s="1"/>
      <c r="K169" s="1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4:58" x14ac:dyDescent="0.25">
      <c r="D170" s="1"/>
      <c r="E170" s="1"/>
      <c r="F170" s="1"/>
      <c r="G170" s="1"/>
      <c r="H170" s="1"/>
      <c r="I170" s="1"/>
      <c r="J170" s="1"/>
      <c r="K170" s="1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4:58" x14ac:dyDescent="0.25">
      <c r="D171" s="1"/>
      <c r="E171" s="1"/>
      <c r="F171" s="1"/>
      <c r="G171" s="1"/>
      <c r="H171" s="1"/>
      <c r="I171" s="1"/>
      <c r="J171" s="1"/>
      <c r="K171" s="1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4:58" x14ac:dyDescent="0.25">
      <c r="D172" s="1"/>
      <c r="E172" s="1"/>
      <c r="F172" s="1"/>
      <c r="G172" s="1"/>
      <c r="H172" s="1"/>
      <c r="I172" s="1"/>
      <c r="J172" s="1"/>
      <c r="K172" s="1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4:58" x14ac:dyDescent="0.25">
      <c r="D173" s="1"/>
      <c r="E173" s="1"/>
      <c r="F173" s="1"/>
      <c r="G173" s="1"/>
      <c r="H173" s="1"/>
      <c r="I173" s="1"/>
      <c r="J173" s="1"/>
      <c r="K173" s="1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4:58" x14ac:dyDescent="0.25">
      <c r="D174" s="1"/>
      <c r="E174" s="1"/>
      <c r="F174" s="1"/>
      <c r="G174" s="1"/>
      <c r="H174" s="1"/>
      <c r="I174" s="1"/>
      <c r="J174" s="1"/>
      <c r="K174" s="1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4:58" x14ac:dyDescent="0.25">
      <c r="D175" s="1"/>
      <c r="E175" s="1"/>
      <c r="F175" s="1"/>
      <c r="G175" s="1"/>
      <c r="H175" s="1"/>
      <c r="I175" s="1"/>
      <c r="J175" s="1"/>
      <c r="K175" s="1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4:58" x14ac:dyDescent="0.25">
      <c r="D176" s="1"/>
      <c r="E176" s="1"/>
      <c r="F176" s="1"/>
      <c r="G176" s="1"/>
      <c r="H176" s="1"/>
      <c r="I176" s="1"/>
      <c r="J176" s="1"/>
      <c r="K176" s="1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4:58" x14ac:dyDescent="0.25">
      <c r="D177" s="1"/>
      <c r="E177" s="1"/>
      <c r="F177" s="1"/>
      <c r="G177" s="1"/>
      <c r="H177" s="1"/>
      <c r="I177" s="1"/>
      <c r="J177" s="1"/>
      <c r="K177" s="1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4:58" x14ac:dyDescent="0.25">
      <c r="D178" s="1"/>
      <c r="E178" s="1"/>
      <c r="F178" s="1"/>
      <c r="G178" s="1"/>
      <c r="H178" s="1"/>
      <c r="I178" s="1"/>
      <c r="J178" s="1"/>
      <c r="K178" s="1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4:58" x14ac:dyDescent="0.25">
      <c r="D179" s="1"/>
      <c r="E179" s="1"/>
      <c r="F179" s="1"/>
      <c r="G179" s="1"/>
      <c r="H179" s="1"/>
      <c r="I179" s="1"/>
      <c r="J179" s="1"/>
      <c r="K179" s="1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4:58" x14ac:dyDescent="0.25">
      <c r="D180" s="1"/>
      <c r="E180" s="1"/>
      <c r="F180" s="1"/>
      <c r="G180" s="1"/>
      <c r="H180" s="1"/>
      <c r="I180" s="1"/>
      <c r="J180" s="1"/>
      <c r="K180" s="1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4:58" x14ac:dyDescent="0.25">
      <c r="D181" s="1"/>
      <c r="E181" s="1"/>
      <c r="F181" s="1"/>
      <c r="G181" s="1"/>
      <c r="H181" s="1"/>
      <c r="I181" s="1"/>
      <c r="J181" s="1"/>
      <c r="K181" s="1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4:58" x14ac:dyDescent="0.25">
      <c r="D182" s="1"/>
      <c r="E182" s="1"/>
      <c r="F182" s="1"/>
      <c r="G182" s="1"/>
      <c r="H182" s="1"/>
      <c r="I182" s="1"/>
      <c r="J182" s="1"/>
      <c r="K182" s="1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4:58" x14ac:dyDescent="0.25">
      <c r="D183" s="1"/>
      <c r="E183" s="1"/>
      <c r="F183" s="1"/>
      <c r="G183" s="1"/>
      <c r="H183" s="1"/>
      <c r="I183" s="1"/>
      <c r="J183" s="1"/>
      <c r="K183" s="1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4:58" x14ac:dyDescent="0.25">
      <c r="D184" s="1"/>
      <c r="E184" s="1"/>
      <c r="F184" s="1"/>
      <c r="G184" s="1"/>
      <c r="H184" s="1"/>
      <c r="I184" s="1"/>
      <c r="J184" s="1"/>
      <c r="K184" s="1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4:58" x14ac:dyDescent="0.25">
      <c r="D185" s="1"/>
      <c r="E185" s="1"/>
      <c r="F185" s="1"/>
      <c r="G185" s="1"/>
      <c r="H185" s="1"/>
      <c r="I185" s="1"/>
      <c r="J185" s="1"/>
      <c r="K185" s="1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4:58" x14ac:dyDescent="0.25">
      <c r="D186" s="1"/>
      <c r="E186" s="1"/>
      <c r="F186" s="1"/>
      <c r="G186" s="1"/>
      <c r="H186" s="1"/>
      <c r="I186" s="1"/>
      <c r="J186" s="1"/>
      <c r="K186" s="1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4:58" x14ac:dyDescent="0.25">
      <c r="D187" s="1"/>
      <c r="E187" s="1"/>
      <c r="F187" s="1"/>
      <c r="G187" s="1"/>
      <c r="H187" s="1"/>
      <c r="I187" s="1"/>
      <c r="J187" s="1"/>
      <c r="K187" s="1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4:58" x14ac:dyDescent="0.25">
      <c r="D188" s="1"/>
      <c r="E188" s="1"/>
      <c r="F188" s="1"/>
      <c r="G188" s="1"/>
      <c r="H188" s="1"/>
      <c r="I188" s="1"/>
      <c r="J188" s="1"/>
      <c r="K188" s="1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4:58" x14ac:dyDescent="0.25">
      <c r="D189" s="1"/>
      <c r="E189" s="1"/>
      <c r="F189" s="1"/>
      <c r="G189" s="1"/>
      <c r="H189" s="1"/>
      <c r="I189" s="1"/>
      <c r="J189" s="1"/>
      <c r="K189" s="1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4:58" x14ac:dyDescent="0.25">
      <c r="D190" s="1"/>
      <c r="E190" s="1"/>
      <c r="F190" s="1"/>
      <c r="G190" s="1"/>
      <c r="H190" s="1"/>
      <c r="I190" s="1"/>
      <c r="J190" s="1"/>
      <c r="K190" s="1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4:58" x14ac:dyDescent="0.25">
      <c r="D191" s="1"/>
      <c r="E191" s="1"/>
      <c r="F191" s="1"/>
      <c r="G191" s="1"/>
      <c r="H191" s="1"/>
      <c r="I191" s="1"/>
      <c r="J191" s="1"/>
      <c r="K191" s="1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4:58" x14ac:dyDescent="0.25">
      <c r="D192" s="1"/>
      <c r="E192" s="1"/>
      <c r="F192" s="1"/>
      <c r="G192" s="1"/>
      <c r="H192" s="1"/>
      <c r="I192" s="1"/>
      <c r="J192" s="1"/>
      <c r="K192" s="1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4:58" x14ac:dyDescent="0.25">
      <c r="D193" s="1"/>
      <c r="E193" s="1"/>
      <c r="F193" s="1"/>
      <c r="G193" s="1"/>
      <c r="H193" s="1"/>
      <c r="I193" s="1"/>
      <c r="J193" s="1"/>
      <c r="K193" s="1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4:58" x14ac:dyDescent="0.25">
      <c r="D194" s="1"/>
      <c r="E194" s="1"/>
      <c r="F194" s="1"/>
      <c r="G194" s="1"/>
      <c r="H194" s="1"/>
      <c r="I194" s="1"/>
      <c r="J194" s="1"/>
      <c r="K194" s="1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4:58" x14ac:dyDescent="0.25">
      <c r="D195" s="1"/>
      <c r="E195" s="1"/>
      <c r="F195" s="1"/>
      <c r="G195" s="1"/>
      <c r="H195" s="1"/>
      <c r="I195" s="1"/>
      <c r="J195" s="1"/>
      <c r="K195" s="1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4:58" x14ac:dyDescent="0.25">
      <c r="D196" s="1"/>
      <c r="E196" s="1"/>
      <c r="F196" s="1"/>
      <c r="G196" s="1"/>
      <c r="H196" s="1"/>
      <c r="I196" s="1"/>
      <c r="J196" s="1"/>
      <c r="K196" s="1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4:58" x14ac:dyDescent="0.25">
      <c r="D197" s="1"/>
      <c r="E197" s="1"/>
      <c r="F197" s="1"/>
      <c r="G197" s="1"/>
      <c r="H197" s="1"/>
      <c r="I197" s="1"/>
      <c r="J197" s="1"/>
      <c r="K197" s="1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4:58" x14ac:dyDescent="0.25">
      <c r="D198" s="1"/>
      <c r="E198" s="1"/>
      <c r="F198" s="1"/>
      <c r="G198" s="1"/>
      <c r="H198" s="1"/>
      <c r="I198" s="1"/>
      <c r="J198" s="1"/>
      <c r="K198" s="1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4:58" x14ac:dyDescent="0.25">
      <c r="D199" s="1"/>
      <c r="E199" s="1"/>
      <c r="F199" s="1"/>
      <c r="G199" s="1"/>
      <c r="H199" s="1"/>
      <c r="I199" s="1"/>
      <c r="J199" s="1"/>
      <c r="K199" s="1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4:58" x14ac:dyDescent="0.25">
      <c r="D200" s="1"/>
      <c r="E200" s="1"/>
      <c r="F200" s="1"/>
      <c r="G200" s="1"/>
      <c r="H200" s="1"/>
      <c r="I200" s="1"/>
      <c r="J200" s="1"/>
      <c r="K200" s="1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4:58" x14ac:dyDescent="0.25">
      <c r="D201" s="1"/>
      <c r="E201" s="1"/>
      <c r="F201" s="1"/>
      <c r="G201" s="1"/>
      <c r="H201" s="1"/>
      <c r="I201" s="1"/>
      <c r="J201" s="1"/>
      <c r="K201" s="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4:58" x14ac:dyDescent="0.25">
      <c r="D202" s="1"/>
      <c r="E202" s="1"/>
      <c r="F202" s="1"/>
      <c r="G202" s="1"/>
      <c r="H202" s="1"/>
      <c r="I202" s="1"/>
      <c r="J202" s="1"/>
      <c r="K202" s="1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4:58" x14ac:dyDescent="0.25">
      <c r="D203" s="1"/>
      <c r="E203" s="1"/>
      <c r="F203" s="1"/>
      <c r="G203" s="1"/>
      <c r="H203" s="1"/>
      <c r="I203" s="1"/>
      <c r="J203" s="1"/>
      <c r="K203" s="1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4:58" x14ac:dyDescent="0.25">
      <c r="D204" s="1"/>
      <c r="E204" s="1"/>
      <c r="F204" s="1"/>
      <c r="G204" s="1"/>
      <c r="H204" s="1"/>
      <c r="I204" s="1"/>
      <c r="J204" s="1"/>
      <c r="K204" s="1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4:58" x14ac:dyDescent="0.25">
      <c r="D205" s="1"/>
      <c r="E205" s="1"/>
      <c r="F205" s="1"/>
      <c r="G205" s="1"/>
      <c r="H205" s="1"/>
      <c r="I205" s="1"/>
      <c r="J205" s="1"/>
      <c r="K205" s="1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4:58" x14ac:dyDescent="0.25">
      <c r="D206" s="1"/>
      <c r="E206" s="1"/>
      <c r="F206" s="1"/>
      <c r="G206" s="1"/>
      <c r="H206" s="1"/>
      <c r="I206" s="1"/>
      <c r="J206" s="1"/>
      <c r="K206" s="1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4:58" x14ac:dyDescent="0.25">
      <c r="D207" s="1"/>
      <c r="E207" s="1"/>
      <c r="F207" s="1"/>
      <c r="G207" s="1"/>
      <c r="H207" s="1"/>
      <c r="I207" s="1"/>
      <c r="J207" s="1"/>
      <c r="K207" s="1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4:58" x14ac:dyDescent="0.25">
      <c r="D208" s="1"/>
      <c r="E208" s="1"/>
      <c r="F208" s="1"/>
      <c r="G208" s="1"/>
      <c r="H208" s="1"/>
      <c r="I208" s="1"/>
      <c r="J208" s="1"/>
      <c r="K208" s="1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4:58" x14ac:dyDescent="0.25">
      <c r="D209" s="1"/>
      <c r="E209" s="1"/>
      <c r="F209" s="1"/>
      <c r="G209" s="1"/>
      <c r="H209" s="1"/>
      <c r="I209" s="1"/>
      <c r="J209" s="1"/>
      <c r="K209" s="1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4:58" x14ac:dyDescent="0.25">
      <c r="D210" s="1"/>
      <c r="E210" s="1"/>
      <c r="F210" s="1"/>
      <c r="G210" s="1"/>
      <c r="H210" s="1"/>
      <c r="I210" s="1"/>
      <c r="J210" s="1"/>
      <c r="K210" s="1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4:58" x14ac:dyDescent="0.25">
      <c r="D211" s="1"/>
      <c r="E211" s="1"/>
      <c r="F211" s="1"/>
      <c r="G211" s="1"/>
      <c r="H211" s="1"/>
      <c r="I211" s="1"/>
      <c r="J211" s="1"/>
      <c r="K211" s="1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4:58" x14ac:dyDescent="0.25">
      <c r="D212" s="1"/>
      <c r="E212" s="1"/>
      <c r="F212" s="1"/>
      <c r="G212" s="1"/>
      <c r="H212" s="1"/>
      <c r="I212" s="1"/>
      <c r="J212" s="1"/>
      <c r="K212" s="1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4:58" x14ac:dyDescent="0.25">
      <c r="D213" s="1"/>
      <c r="E213" s="1"/>
      <c r="F213" s="1"/>
      <c r="G213" s="1"/>
      <c r="H213" s="1"/>
      <c r="I213" s="1"/>
      <c r="J213" s="1"/>
      <c r="K213" s="1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4:58" x14ac:dyDescent="0.25">
      <c r="D214" s="1"/>
      <c r="E214" s="1"/>
      <c r="F214" s="1"/>
      <c r="G214" s="1"/>
      <c r="H214" s="1"/>
      <c r="I214" s="1"/>
      <c r="J214" s="1"/>
      <c r="K214" s="1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4:58" x14ac:dyDescent="0.25">
      <c r="D215" s="1"/>
      <c r="E215" s="1"/>
      <c r="F215" s="1"/>
      <c r="G215" s="1"/>
      <c r="H215" s="1"/>
      <c r="I215" s="1"/>
      <c r="J215" s="1"/>
      <c r="K215" s="1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4:58" x14ac:dyDescent="0.25">
      <c r="D216" s="1"/>
      <c r="E216" s="1"/>
      <c r="F216" s="1"/>
      <c r="G216" s="1"/>
      <c r="H216" s="1"/>
      <c r="I216" s="1"/>
      <c r="J216" s="1"/>
      <c r="K216" s="1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4:58" x14ac:dyDescent="0.25">
      <c r="D217" s="1"/>
      <c r="E217" s="1"/>
      <c r="F217" s="1"/>
      <c r="G217" s="1"/>
      <c r="H217" s="1"/>
      <c r="I217" s="1"/>
      <c r="J217" s="1"/>
      <c r="K217" s="1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4:58" x14ac:dyDescent="0.25">
      <c r="D218" s="1"/>
      <c r="E218" s="1"/>
      <c r="F218" s="1"/>
      <c r="G218" s="1"/>
      <c r="H218" s="1"/>
      <c r="I218" s="1"/>
      <c r="J218" s="1"/>
      <c r="K218" s="1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4:58" x14ac:dyDescent="0.25">
      <c r="D219" s="1"/>
      <c r="E219" s="1"/>
      <c r="F219" s="1"/>
      <c r="G219" s="1"/>
      <c r="H219" s="1"/>
      <c r="I219" s="1"/>
      <c r="J219" s="1"/>
      <c r="K219" s="1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4:58" x14ac:dyDescent="0.25">
      <c r="D220" s="1"/>
      <c r="E220" s="1"/>
      <c r="F220" s="1"/>
      <c r="G220" s="1"/>
      <c r="H220" s="1"/>
      <c r="I220" s="1"/>
      <c r="J220" s="1"/>
      <c r="K220" s="1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4:58" x14ac:dyDescent="0.25">
      <c r="D221" s="1"/>
      <c r="E221" s="1"/>
      <c r="F221" s="1"/>
      <c r="G221" s="1"/>
      <c r="H221" s="1"/>
      <c r="I221" s="1"/>
      <c r="J221" s="1"/>
      <c r="K221" s="1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4:58" x14ac:dyDescent="0.25">
      <c r="D222" s="1"/>
      <c r="E222" s="1"/>
      <c r="F222" s="1"/>
      <c r="G222" s="1"/>
      <c r="H222" s="1"/>
      <c r="I222" s="1"/>
      <c r="J222" s="1"/>
      <c r="K222" s="1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4:58" x14ac:dyDescent="0.25">
      <c r="D223" s="1"/>
      <c r="E223" s="1"/>
      <c r="F223" s="1"/>
      <c r="G223" s="1"/>
      <c r="H223" s="1"/>
      <c r="I223" s="1"/>
      <c r="J223" s="1"/>
      <c r="K223" s="1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4:58" x14ac:dyDescent="0.25">
      <c r="D224" s="1"/>
      <c r="E224" s="1"/>
      <c r="F224" s="1"/>
      <c r="G224" s="1"/>
      <c r="H224" s="1"/>
      <c r="I224" s="1"/>
      <c r="J224" s="1"/>
      <c r="K224" s="1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4:58" x14ac:dyDescent="0.25">
      <c r="D225" s="1"/>
      <c r="E225" s="1"/>
      <c r="F225" s="1"/>
      <c r="G225" s="1"/>
      <c r="H225" s="1"/>
      <c r="I225" s="1"/>
      <c r="J225" s="1"/>
      <c r="K225" s="1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4:58" x14ac:dyDescent="0.25">
      <c r="D226" s="1"/>
      <c r="E226" s="1"/>
      <c r="F226" s="1"/>
      <c r="G226" s="1"/>
      <c r="H226" s="1"/>
      <c r="I226" s="1"/>
      <c r="J226" s="1"/>
      <c r="K226" s="1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4:58" x14ac:dyDescent="0.25">
      <c r="D227" s="1"/>
      <c r="E227" s="1"/>
      <c r="F227" s="1"/>
      <c r="G227" s="1"/>
      <c r="H227" s="1"/>
      <c r="I227" s="1"/>
      <c r="J227" s="1"/>
      <c r="K227" s="1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4:58" x14ac:dyDescent="0.25">
      <c r="D228" s="1"/>
      <c r="E228" s="1"/>
      <c r="F228" s="1"/>
      <c r="G228" s="1"/>
      <c r="H228" s="1"/>
      <c r="I228" s="1"/>
      <c r="J228" s="1"/>
      <c r="K228" s="1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4:58" x14ac:dyDescent="0.25">
      <c r="D229" s="1"/>
      <c r="E229" s="1"/>
      <c r="F229" s="1"/>
      <c r="G229" s="1"/>
      <c r="H229" s="1"/>
      <c r="I229" s="1"/>
      <c r="J229" s="1"/>
      <c r="K229" s="1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4:58" x14ac:dyDescent="0.25">
      <c r="D230" s="1"/>
      <c r="E230" s="1"/>
      <c r="F230" s="1"/>
      <c r="G230" s="1"/>
      <c r="H230" s="1"/>
      <c r="I230" s="1"/>
      <c r="J230" s="1"/>
      <c r="K230" s="1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4:58" x14ac:dyDescent="0.25">
      <c r="D231" s="1"/>
      <c r="E231" s="1"/>
      <c r="F231" s="1"/>
      <c r="G231" s="1"/>
      <c r="H231" s="1"/>
      <c r="I231" s="1"/>
      <c r="J231" s="1"/>
      <c r="K231" s="1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4:58" x14ac:dyDescent="0.25">
      <c r="D232" s="1"/>
      <c r="E232" s="1"/>
      <c r="F232" s="1"/>
      <c r="G232" s="1"/>
      <c r="H232" s="1"/>
      <c r="I232" s="1"/>
      <c r="J232" s="1"/>
      <c r="K232" s="1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4:58" x14ac:dyDescent="0.25">
      <c r="D233" s="1"/>
      <c r="E233" s="1"/>
      <c r="F233" s="1"/>
      <c r="G233" s="1"/>
      <c r="H233" s="1"/>
      <c r="I233" s="1"/>
      <c r="J233" s="1"/>
      <c r="K233" s="1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4:58" x14ac:dyDescent="0.25">
      <c r="D234" s="1"/>
      <c r="E234" s="1"/>
      <c r="F234" s="1"/>
      <c r="G234" s="1"/>
      <c r="H234" s="1"/>
      <c r="I234" s="1"/>
      <c r="J234" s="1"/>
      <c r="K234" s="1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4:58" x14ac:dyDescent="0.25">
      <c r="D235" s="1"/>
      <c r="E235" s="1"/>
      <c r="F235" s="1"/>
      <c r="G235" s="1"/>
      <c r="H235" s="1"/>
      <c r="I235" s="1"/>
      <c r="J235" s="1"/>
      <c r="K235" s="1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4:58" x14ac:dyDescent="0.25">
      <c r="D236" s="1"/>
      <c r="E236" s="1"/>
      <c r="F236" s="1"/>
      <c r="G236" s="1"/>
      <c r="H236" s="1"/>
      <c r="I236" s="1"/>
      <c r="J236" s="1"/>
      <c r="K236" s="1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4:58" x14ac:dyDescent="0.25">
      <c r="D237" s="1"/>
      <c r="E237" s="1"/>
      <c r="F237" s="1"/>
      <c r="G237" s="1"/>
      <c r="H237" s="1"/>
      <c r="I237" s="1"/>
      <c r="J237" s="1"/>
      <c r="K237" s="1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4:58" x14ac:dyDescent="0.25">
      <c r="D238" s="1"/>
      <c r="E238" s="1"/>
      <c r="F238" s="1"/>
      <c r="G238" s="1"/>
      <c r="H238" s="1"/>
      <c r="I238" s="1"/>
      <c r="J238" s="1"/>
      <c r="K238" s="1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4:58" x14ac:dyDescent="0.25">
      <c r="D239" s="1"/>
      <c r="E239" s="1"/>
      <c r="F239" s="1"/>
      <c r="G239" s="1"/>
      <c r="H239" s="1"/>
      <c r="I239" s="1"/>
      <c r="J239" s="1"/>
      <c r="K239" s="1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4:58" x14ac:dyDescent="0.25">
      <c r="D240" s="1"/>
      <c r="E240" s="1"/>
      <c r="F240" s="1"/>
      <c r="G240" s="1"/>
      <c r="H240" s="1"/>
      <c r="I240" s="1"/>
      <c r="J240" s="1"/>
      <c r="K240" s="1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4:58" x14ac:dyDescent="0.25">
      <c r="D241" s="1"/>
      <c r="E241" s="1"/>
      <c r="F241" s="1"/>
      <c r="G241" s="1"/>
      <c r="H241" s="1"/>
      <c r="I241" s="1"/>
      <c r="J241" s="1"/>
      <c r="K241" s="1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4:58" x14ac:dyDescent="0.25">
      <c r="D242" s="1"/>
      <c r="E242" s="1"/>
      <c r="F242" s="1"/>
      <c r="G242" s="1"/>
      <c r="H242" s="1"/>
      <c r="I242" s="1"/>
      <c r="J242" s="1"/>
      <c r="K242" s="1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4:58" x14ac:dyDescent="0.25">
      <c r="D243" s="1"/>
      <c r="E243" s="1"/>
      <c r="F243" s="1"/>
      <c r="G243" s="1"/>
      <c r="H243" s="1"/>
      <c r="I243" s="1"/>
      <c r="J243" s="1"/>
      <c r="K243" s="1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4:58" x14ac:dyDescent="0.25">
      <c r="D244" s="1"/>
      <c r="E244" s="1"/>
      <c r="F244" s="1"/>
      <c r="G244" s="1"/>
      <c r="H244" s="1"/>
      <c r="I244" s="1"/>
      <c r="J244" s="1"/>
      <c r="K244" s="1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4:58" x14ac:dyDescent="0.25">
      <c r="D245" s="1"/>
      <c r="E245" s="1"/>
      <c r="F245" s="1"/>
      <c r="G245" s="1"/>
      <c r="H245" s="1"/>
      <c r="I245" s="1"/>
      <c r="J245" s="1"/>
      <c r="K245" s="1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4:58" x14ac:dyDescent="0.25">
      <c r="D246" s="1"/>
      <c r="E246" s="1"/>
      <c r="F246" s="1"/>
      <c r="G246" s="1"/>
      <c r="H246" s="1"/>
      <c r="I246" s="1"/>
      <c r="J246" s="1"/>
      <c r="K246" s="1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4:58" x14ac:dyDescent="0.25">
      <c r="D247" s="1"/>
      <c r="E247" s="1"/>
      <c r="F247" s="1"/>
      <c r="G247" s="1"/>
      <c r="H247" s="1"/>
      <c r="I247" s="1"/>
      <c r="J247" s="1"/>
      <c r="K247" s="1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4:58" x14ac:dyDescent="0.25">
      <c r="D248" s="1"/>
      <c r="E248" s="1"/>
      <c r="F248" s="1"/>
      <c r="G248" s="1"/>
      <c r="H248" s="1"/>
      <c r="I248" s="1"/>
      <c r="J248" s="1"/>
      <c r="K248" s="1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4:58" x14ac:dyDescent="0.25">
      <c r="D249" s="1"/>
      <c r="E249" s="1"/>
      <c r="F249" s="1"/>
      <c r="G249" s="1"/>
      <c r="H249" s="1"/>
      <c r="I249" s="1"/>
      <c r="J249" s="1"/>
      <c r="K249" s="1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4:58" x14ac:dyDescent="0.25">
      <c r="D250" s="1"/>
      <c r="E250" s="1"/>
      <c r="F250" s="1"/>
      <c r="G250" s="1"/>
      <c r="H250" s="1"/>
      <c r="I250" s="1"/>
      <c r="J250" s="1"/>
      <c r="K250" s="1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4:58" x14ac:dyDescent="0.25">
      <c r="D251" s="1"/>
      <c r="E251" s="1"/>
      <c r="F251" s="1"/>
      <c r="G251" s="1"/>
      <c r="H251" s="1"/>
      <c r="I251" s="1"/>
      <c r="J251" s="1"/>
      <c r="K251" s="1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4:58" x14ac:dyDescent="0.25">
      <c r="D252" s="1"/>
      <c r="E252" s="1"/>
      <c r="F252" s="1"/>
      <c r="G252" s="1"/>
      <c r="H252" s="1"/>
      <c r="I252" s="1"/>
      <c r="J252" s="1"/>
      <c r="K252" s="1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4:58" x14ac:dyDescent="0.25">
      <c r="D253" s="1"/>
      <c r="E253" s="1"/>
      <c r="F253" s="1"/>
      <c r="G253" s="1"/>
      <c r="H253" s="1"/>
      <c r="I253" s="1"/>
      <c r="J253" s="1"/>
      <c r="K253" s="1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4:58" x14ac:dyDescent="0.25">
      <c r="D254" s="1"/>
      <c r="E254" s="1"/>
      <c r="F254" s="1"/>
      <c r="G254" s="1"/>
      <c r="H254" s="1"/>
      <c r="I254" s="1"/>
      <c r="J254" s="1"/>
      <c r="K254" s="1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4:58" x14ac:dyDescent="0.25">
      <c r="D255" s="1"/>
      <c r="E255" s="1"/>
      <c r="F255" s="1"/>
      <c r="G255" s="1"/>
      <c r="H255" s="1"/>
      <c r="I255" s="1"/>
      <c r="J255" s="1"/>
      <c r="K255" s="1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4:58" x14ac:dyDescent="0.25">
      <c r="D256" s="1"/>
      <c r="E256" s="1"/>
      <c r="F256" s="1"/>
      <c r="G256" s="1"/>
      <c r="H256" s="1"/>
      <c r="I256" s="1"/>
      <c r="J256" s="1"/>
      <c r="K256" s="1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4:58" x14ac:dyDescent="0.25">
      <c r="D257" s="1"/>
      <c r="E257" s="1"/>
      <c r="F257" s="1"/>
      <c r="G257" s="1"/>
      <c r="H257" s="1"/>
      <c r="I257" s="1"/>
      <c r="J257" s="1"/>
      <c r="K257" s="1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4:58" x14ac:dyDescent="0.25">
      <c r="D258" s="1"/>
      <c r="E258" s="1"/>
      <c r="F258" s="1"/>
      <c r="G258" s="1"/>
      <c r="H258" s="1"/>
      <c r="I258" s="1"/>
      <c r="J258" s="1"/>
      <c r="K258" s="1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4:58" x14ac:dyDescent="0.25">
      <c r="D259" s="1"/>
      <c r="E259" s="1"/>
      <c r="F259" s="1"/>
      <c r="G259" s="1"/>
      <c r="H259" s="1"/>
      <c r="I259" s="1"/>
      <c r="J259" s="1"/>
      <c r="K259" s="1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4:58" x14ac:dyDescent="0.25">
      <c r="D260" s="1"/>
      <c r="E260" s="1"/>
      <c r="F260" s="1"/>
      <c r="G260" s="1"/>
      <c r="H260" s="1"/>
      <c r="I260" s="1"/>
      <c r="J260" s="1"/>
      <c r="K260" s="1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4:58" x14ac:dyDescent="0.25">
      <c r="D261" s="1"/>
      <c r="E261" s="1"/>
      <c r="F261" s="1"/>
      <c r="G261" s="1"/>
      <c r="H261" s="1"/>
      <c r="I261" s="1"/>
      <c r="J261" s="1"/>
      <c r="K261" s="1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4:58" x14ac:dyDescent="0.25">
      <c r="D262" s="1"/>
      <c r="E262" s="1"/>
      <c r="F262" s="1"/>
      <c r="G262" s="1"/>
      <c r="H262" s="1"/>
      <c r="I262" s="1"/>
      <c r="J262" s="1"/>
      <c r="K262" s="1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4:58" x14ac:dyDescent="0.25">
      <c r="D263" s="1"/>
      <c r="E263" s="1"/>
      <c r="F263" s="1"/>
      <c r="G263" s="1"/>
      <c r="H263" s="1"/>
      <c r="I263" s="1"/>
      <c r="J263" s="1"/>
      <c r="K263" s="1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4:58" x14ac:dyDescent="0.25">
      <c r="D264" s="1"/>
      <c r="E264" s="1"/>
      <c r="F264" s="1"/>
      <c r="G264" s="1"/>
      <c r="H264" s="1"/>
      <c r="I264" s="1"/>
      <c r="J264" s="1"/>
      <c r="K264" s="1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4:58" x14ac:dyDescent="0.25">
      <c r="D265" s="1"/>
      <c r="E265" s="1"/>
      <c r="F265" s="1"/>
      <c r="G265" s="1"/>
      <c r="H265" s="1"/>
      <c r="I265" s="1"/>
      <c r="J265" s="1"/>
      <c r="K265" s="1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4:58" x14ac:dyDescent="0.25">
      <c r="D266" s="1"/>
      <c r="E266" s="1"/>
      <c r="F266" s="1"/>
      <c r="G266" s="1"/>
      <c r="H266" s="1"/>
      <c r="I266" s="1"/>
      <c r="J266" s="1"/>
      <c r="K266" s="1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4:58" x14ac:dyDescent="0.25">
      <c r="D267" s="1"/>
      <c r="E267" s="1"/>
      <c r="F267" s="1"/>
      <c r="G267" s="1"/>
      <c r="H267" s="1"/>
      <c r="I267" s="1"/>
      <c r="J267" s="1"/>
      <c r="K267" s="1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4:58" x14ac:dyDescent="0.25">
      <c r="D268" s="1"/>
      <c r="E268" s="1"/>
      <c r="F268" s="1"/>
      <c r="G268" s="1"/>
      <c r="H268" s="1"/>
      <c r="I268" s="1"/>
      <c r="J268" s="1"/>
      <c r="K268" s="1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4:58" x14ac:dyDescent="0.25">
      <c r="D269" s="1"/>
      <c r="E269" s="1"/>
      <c r="F269" s="1"/>
      <c r="G269" s="1"/>
      <c r="H269" s="1"/>
      <c r="I269" s="1"/>
      <c r="J269" s="1"/>
      <c r="K269" s="1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4:58" x14ac:dyDescent="0.25">
      <c r="D270" s="1"/>
      <c r="E270" s="1"/>
      <c r="F270" s="1"/>
      <c r="G270" s="1"/>
      <c r="H270" s="1"/>
      <c r="I270" s="1"/>
      <c r="J270" s="1"/>
      <c r="K270" s="1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4:58" x14ac:dyDescent="0.25">
      <c r="D271" s="1"/>
      <c r="E271" s="1"/>
      <c r="F271" s="1"/>
      <c r="G271" s="1"/>
      <c r="H271" s="1"/>
      <c r="I271" s="1"/>
      <c r="J271" s="1"/>
      <c r="K271" s="1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4:58" x14ac:dyDescent="0.25">
      <c r="D272" s="1"/>
      <c r="E272" s="1"/>
      <c r="F272" s="1"/>
      <c r="G272" s="1"/>
      <c r="H272" s="1"/>
      <c r="I272" s="1"/>
      <c r="J272" s="1"/>
      <c r="K272" s="1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4:58" x14ac:dyDescent="0.25">
      <c r="D273" s="1"/>
      <c r="E273" s="1"/>
      <c r="F273" s="1"/>
      <c r="G273" s="1"/>
      <c r="H273" s="1"/>
      <c r="I273" s="1"/>
      <c r="J273" s="1"/>
      <c r="K273" s="1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4:58" x14ac:dyDescent="0.25">
      <c r="D274" s="1"/>
      <c r="E274" s="1"/>
      <c r="F274" s="1"/>
      <c r="G274" s="1"/>
      <c r="H274" s="1"/>
      <c r="I274" s="1"/>
      <c r="J274" s="1"/>
      <c r="K274" s="1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4:58" x14ac:dyDescent="0.25">
      <c r="D275" s="1"/>
      <c r="E275" s="1"/>
      <c r="F275" s="1"/>
      <c r="G275" s="1"/>
      <c r="H275" s="1"/>
      <c r="I275" s="1"/>
      <c r="J275" s="1"/>
      <c r="K275" s="1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4:58" x14ac:dyDescent="0.25">
      <c r="D276" s="1"/>
      <c r="E276" s="1"/>
      <c r="F276" s="1"/>
      <c r="G276" s="1"/>
      <c r="H276" s="1"/>
      <c r="I276" s="1"/>
      <c r="J276" s="1"/>
      <c r="K276" s="1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4:58" x14ac:dyDescent="0.25">
      <c r="D277" s="1"/>
      <c r="E277" s="1"/>
      <c r="F277" s="1"/>
      <c r="G277" s="1"/>
      <c r="H277" s="1"/>
      <c r="I277" s="1"/>
      <c r="J277" s="1"/>
      <c r="K277" s="1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4:58" x14ac:dyDescent="0.25">
      <c r="D278" s="1"/>
      <c r="E278" s="1"/>
      <c r="F278" s="1"/>
      <c r="G278" s="1"/>
      <c r="H278" s="1"/>
      <c r="I278" s="1"/>
      <c r="J278" s="1"/>
      <c r="K278" s="1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4:58" x14ac:dyDescent="0.25">
      <c r="D279" s="1"/>
      <c r="E279" s="1"/>
      <c r="F279" s="1"/>
      <c r="G279" s="1"/>
      <c r="H279" s="1"/>
      <c r="I279" s="1"/>
      <c r="J279" s="1"/>
      <c r="K279" s="1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4:58" x14ac:dyDescent="0.25">
      <c r="D280" s="1"/>
      <c r="E280" s="1"/>
      <c r="F280" s="1"/>
      <c r="G280" s="1"/>
      <c r="H280" s="1"/>
      <c r="I280" s="1"/>
      <c r="J280" s="1"/>
      <c r="K280" s="1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4:58" x14ac:dyDescent="0.25">
      <c r="D281" s="1"/>
      <c r="E281" s="1"/>
      <c r="F281" s="1"/>
      <c r="G281" s="1"/>
      <c r="H281" s="1"/>
      <c r="I281" s="1"/>
      <c r="J281" s="1"/>
      <c r="K281" s="1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4:58" x14ac:dyDescent="0.25">
      <c r="D282" s="1"/>
      <c r="E282" s="1"/>
      <c r="F282" s="1"/>
      <c r="G282" s="1"/>
      <c r="H282" s="1"/>
      <c r="I282" s="1"/>
      <c r="J282" s="1"/>
      <c r="K282" s="1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4:58" x14ac:dyDescent="0.25">
      <c r="D283" s="1"/>
      <c r="E283" s="1"/>
      <c r="F283" s="1"/>
      <c r="G283" s="1"/>
      <c r="H283" s="1"/>
      <c r="I283" s="1"/>
      <c r="J283" s="1"/>
      <c r="K283" s="1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</row>
    <row r="284" spans="4:58" x14ac:dyDescent="0.25">
      <c r="D284" s="1"/>
      <c r="E284" s="1"/>
      <c r="F284" s="1"/>
      <c r="G284" s="1"/>
      <c r="H284" s="1"/>
      <c r="I284" s="1"/>
      <c r="J284" s="1"/>
      <c r="K284" s="1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</row>
    <row r="285" spans="4:58" x14ac:dyDescent="0.25">
      <c r="D285" s="1"/>
      <c r="E285" s="1"/>
      <c r="F285" s="1"/>
      <c r="G285" s="1"/>
      <c r="H285" s="1"/>
      <c r="I285" s="1"/>
      <c r="J285" s="1"/>
      <c r="K285" s="1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</row>
    <row r="286" spans="4:58" x14ac:dyDescent="0.25">
      <c r="D286" s="1"/>
      <c r="E286" s="1"/>
      <c r="F286" s="1"/>
      <c r="G286" s="1"/>
      <c r="H286" s="1"/>
      <c r="I286" s="1"/>
      <c r="J286" s="1"/>
      <c r="K286" s="1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</row>
    <row r="287" spans="4:58" x14ac:dyDescent="0.25">
      <c r="D287" s="1"/>
      <c r="E287" s="1"/>
      <c r="F287" s="1"/>
      <c r="G287" s="1"/>
      <c r="H287" s="1"/>
      <c r="I287" s="1"/>
      <c r="J287" s="1"/>
      <c r="K287" s="1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4:58" x14ac:dyDescent="0.25">
      <c r="D288" s="1"/>
      <c r="E288" s="1"/>
      <c r="F288" s="1"/>
      <c r="G288" s="1"/>
      <c r="H288" s="1"/>
      <c r="I288" s="1"/>
      <c r="J288" s="1"/>
      <c r="K288" s="1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4:58" x14ac:dyDescent="0.25">
      <c r="D289" s="1"/>
      <c r="E289" s="1"/>
      <c r="F289" s="1"/>
      <c r="G289" s="1"/>
      <c r="H289" s="1"/>
      <c r="I289" s="1"/>
      <c r="J289" s="1"/>
      <c r="K289" s="1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4:58" x14ac:dyDescent="0.25">
      <c r="D290" s="1"/>
      <c r="E290" s="1"/>
      <c r="F290" s="1"/>
      <c r="G290" s="1"/>
      <c r="H290" s="1"/>
      <c r="I290" s="1"/>
      <c r="J290" s="1"/>
      <c r="K290" s="1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4:58" x14ac:dyDescent="0.25">
      <c r="D291" s="1"/>
      <c r="E291" s="1"/>
      <c r="F291" s="1"/>
      <c r="G291" s="1"/>
      <c r="H291" s="1"/>
      <c r="I291" s="1"/>
      <c r="J291" s="1"/>
      <c r="K291" s="1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4:58" x14ac:dyDescent="0.25">
      <c r="D292" s="1"/>
      <c r="E292" s="1"/>
      <c r="F292" s="1"/>
      <c r="G292" s="1"/>
      <c r="H292" s="1"/>
      <c r="I292" s="1"/>
      <c r="J292" s="1"/>
      <c r="K292" s="1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4:58" x14ac:dyDescent="0.25">
      <c r="D293" s="1"/>
      <c r="E293" s="1"/>
      <c r="F293" s="1"/>
      <c r="G293" s="1"/>
      <c r="H293" s="1"/>
      <c r="I293" s="1"/>
      <c r="J293" s="1"/>
      <c r="K293" s="1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4:58" x14ac:dyDescent="0.25">
      <c r="D294" s="1"/>
      <c r="E294" s="1"/>
      <c r="F294" s="1"/>
      <c r="G294" s="1"/>
      <c r="H294" s="1"/>
      <c r="I294" s="1"/>
      <c r="J294" s="1"/>
      <c r="K294" s="1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4:58" x14ac:dyDescent="0.25">
      <c r="D295" s="1"/>
      <c r="E295" s="1"/>
      <c r="F295" s="1"/>
      <c r="G295" s="1"/>
      <c r="H295" s="1"/>
      <c r="I295" s="1"/>
      <c r="J295" s="1"/>
      <c r="K295" s="1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4:58" x14ac:dyDescent="0.25">
      <c r="D296" s="1"/>
      <c r="E296" s="1"/>
      <c r="F296" s="1"/>
      <c r="G296" s="1"/>
      <c r="H296" s="1"/>
      <c r="I296" s="1"/>
      <c r="J296" s="1"/>
      <c r="K296" s="1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4:58" x14ac:dyDescent="0.25">
      <c r="D297" s="1"/>
      <c r="E297" s="1"/>
      <c r="F297" s="1"/>
      <c r="G297" s="1"/>
      <c r="H297" s="1"/>
      <c r="I297" s="1"/>
      <c r="J297" s="1"/>
      <c r="K297" s="1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4:58" x14ac:dyDescent="0.25">
      <c r="D298" s="1"/>
      <c r="E298" s="1"/>
      <c r="F298" s="1"/>
      <c r="G298" s="1"/>
      <c r="H298" s="1"/>
      <c r="I298" s="1"/>
      <c r="J298" s="1"/>
      <c r="K298" s="1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4:58" x14ac:dyDescent="0.25">
      <c r="D299" s="1"/>
      <c r="E299" s="1"/>
      <c r="F299" s="1"/>
      <c r="G299" s="1"/>
      <c r="H299" s="1"/>
      <c r="I299" s="1"/>
      <c r="J299" s="1"/>
      <c r="K299" s="1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4:58" x14ac:dyDescent="0.25">
      <c r="D300" s="1"/>
      <c r="E300" s="1"/>
      <c r="F300" s="1"/>
      <c r="G300" s="1"/>
      <c r="H300" s="1"/>
      <c r="I300" s="1"/>
      <c r="J300" s="1"/>
      <c r="K300" s="1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4:58" x14ac:dyDescent="0.25">
      <c r="D301" s="1"/>
      <c r="E301" s="1"/>
      <c r="F301" s="1"/>
      <c r="G301" s="1"/>
      <c r="H301" s="1"/>
      <c r="I301" s="1"/>
      <c r="J301" s="1"/>
      <c r="K301" s="1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pans="4:58" x14ac:dyDescent="0.25">
      <c r="D302" s="1"/>
      <c r="E302" s="1"/>
      <c r="F302" s="1"/>
      <c r="G302" s="1"/>
      <c r="H302" s="1"/>
      <c r="I302" s="1"/>
      <c r="J302" s="1"/>
      <c r="K302" s="1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</row>
    <row r="303" spans="4:58" x14ac:dyDescent="0.25">
      <c r="D303" s="1"/>
      <c r="E303" s="1"/>
      <c r="F303" s="1"/>
      <c r="G303" s="1"/>
      <c r="H303" s="1"/>
      <c r="I303" s="1"/>
      <c r="J303" s="1"/>
      <c r="K303" s="1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</row>
    <row r="304" spans="4:58" x14ac:dyDescent="0.25">
      <c r="D304" s="1"/>
      <c r="E304" s="1"/>
      <c r="F304" s="1"/>
      <c r="G304" s="1"/>
      <c r="H304" s="1"/>
      <c r="I304" s="1"/>
      <c r="J304" s="1"/>
      <c r="K304" s="1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</row>
    <row r="305" spans="4:58" x14ac:dyDescent="0.25">
      <c r="D305" s="1"/>
      <c r="E305" s="1"/>
      <c r="F305" s="1"/>
      <c r="G305" s="1"/>
      <c r="H305" s="1"/>
      <c r="I305" s="1"/>
      <c r="J305" s="1"/>
      <c r="K305" s="1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</row>
    <row r="306" spans="4:58" x14ac:dyDescent="0.25">
      <c r="D306" s="1"/>
      <c r="E306" s="1"/>
      <c r="F306" s="1"/>
      <c r="G306" s="1"/>
      <c r="H306" s="1"/>
      <c r="I306" s="1"/>
      <c r="J306" s="1"/>
      <c r="K306" s="1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</row>
    <row r="307" spans="4:58" x14ac:dyDescent="0.25">
      <c r="D307" s="1"/>
      <c r="E307" s="1"/>
      <c r="F307" s="1"/>
      <c r="G307" s="1"/>
      <c r="H307" s="1"/>
      <c r="I307" s="1"/>
      <c r="J307" s="1"/>
      <c r="K307" s="1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</row>
    <row r="308" spans="4:58" x14ac:dyDescent="0.25">
      <c r="D308" s="1"/>
      <c r="E308" s="1"/>
      <c r="F308" s="1"/>
      <c r="G308" s="1"/>
      <c r="H308" s="1"/>
      <c r="I308" s="1"/>
      <c r="J308" s="1"/>
      <c r="K308" s="1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</row>
    <row r="309" spans="4:58" x14ac:dyDescent="0.25">
      <c r="D309" s="1"/>
      <c r="E309" s="1"/>
      <c r="F309" s="1"/>
      <c r="G309" s="1"/>
      <c r="H309" s="1"/>
      <c r="I309" s="1"/>
      <c r="J309" s="1"/>
      <c r="K309" s="1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</row>
    <row r="310" spans="4:58" x14ac:dyDescent="0.25">
      <c r="D310" s="1"/>
      <c r="E310" s="1"/>
      <c r="F310" s="1"/>
      <c r="G310" s="1"/>
      <c r="H310" s="1"/>
      <c r="I310" s="1"/>
      <c r="J310" s="1"/>
      <c r="K310" s="1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</row>
    <row r="311" spans="4:58" x14ac:dyDescent="0.25">
      <c r="D311" s="1"/>
      <c r="E311" s="1"/>
      <c r="F311" s="1"/>
      <c r="G311" s="1"/>
      <c r="H311" s="1"/>
      <c r="I311" s="1"/>
      <c r="J311" s="1"/>
      <c r="K311" s="1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</row>
    <row r="312" spans="4:58" x14ac:dyDescent="0.25">
      <c r="D312" s="1"/>
      <c r="E312" s="1"/>
      <c r="F312" s="1"/>
      <c r="G312" s="1"/>
      <c r="H312" s="1"/>
      <c r="I312" s="1"/>
      <c r="J312" s="1"/>
      <c r="K312" s="1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pans="4:58" x14ac:dyDescent="0.25">
      <c r="D313" s="1"/>
      <c r="E313" s="1"/>
      <c r="F313" s="1"/>
      <c r="G313" s="1"/>
      <c r="H313" s="1"/>
      <c r="I313" s="1"/>
      <c r="J313" s="1"/>
      <c r="K313" s="1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</row>
    <row r="314" spans="4:58" x14ac:dyDescent="0.25">
      <c r="D314" s="1"/>
      <c r="E314" s="1"/>
      <c r="F314" s="1"/>
      <c r="G314" s="1"/>
      <c r="H314" s="1"/>
      <c r="I314" s="1"/>
      <c r="J314" s="1"/>
      <c r="K314" s="1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</row>
    <row r="315" spans="4:58" x14ac:dyDescent="0.25">
      <c r="D315" s="1"/>
      <c r="E315" s="1"/>
      <c r="F315" s="1"/>
      <c r="G315" s="1"/>
      <c r="H315" s="1"/>
      <c r="I315" s="1"/>
      <c r="J315" s="1"/>
      <c r="K315" s="1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</row>
    <row r="316" spans="4:58" x14ac:dyDescent="0.25">
      <c r="D316" s="1"/>
      <c r="E316" s="1"/>
      <c r="F316" s="1"/>
      <c r="G316" s="1"/>
      <c r="H316" s="1"/>
      <c r="I316" s="1"/>
      <c r="J316" s="1"/>
      <c r="K316" s="1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</row>
    <row r="317" spans="4:58" x14ac:dyDescent="0.25">
      <c r="D317" s="1"/>
      <c r="E317" s="1"/>
      <c r="F317" s="1"/>
      <c r="G317" s="1"/>
      <c r="H317" s="1"/>
      <c r="I317" s="1"/>
      <c r="J317" s="1"/>
      <c r="K317" s="1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</row>
    <row r="318" spans="4:58" x14ac:dyDescent="0.25">
      <c r="D318" s="1"/>
      <c r="E318" s="1"/>
      <c r="F318" s="1"/>
      <c r="G318" s="1"/>
      <c r="H318" s="1"/>
      <c r="I318" s="1"/>
      <c r="J318" s="1"/>
      <c r="K318" s="1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</row>
    <row r="319" spans="4:58" x14ac:dyDescent="0.25">
      <c r="D319" s="1"/>
      <c r="E319" s="1"/>
      <c r="F319" s="1"/>
      <c r="G319" s="1"/>
      <c r="H319" s="1"/>
      <c r="I319" s="1"/>
      <c r="J319" s="1"/>
      <c r="K319" s="1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</row>
    <row r="320" spans="4:58" x14ac:dyDescent="0.25">
      <c r="D320" s="1"/>
      <c r="E320" s="1"/>
      <c r="F320" s="1"/>
      <c r="G320" s="1"/>
      <c r="H320" s="1"/>
      <c r="I320" s="1"/>
      <c r="J320" s="1"/>
      <c r="K320" s="1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</row>
    <row r="321" spans="4:58" x14ac:dyDescent="0.25">
      <c r="D321" s="1"/>
      <c r="E321" s="1"/>
      <c r="F321" s="1"/>
      <c r="G321" s="1"/>
      <c r="H321" s="1"/>
      <c r="I321" s="1"/>
      <c r="J321" s="1"/>
      <c r="K321" s="1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</row>
    <row r="322" spans="4:58" x14ac:dyDescent="0.25">
      <c r="D322" s="1"/>
      <c r="E322" s="1"/>
      <c r="F322" s="1"/>
      <c r="G322" s="1"/>
      <c r="H322" s="1"/>
      <c r="I322" s="1"/>
      <c r="J322" s="1"/>
      <c r="K322" s="1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</row>
    <row r="323" spans="4:58" x14ac:dyDescent="0.25">
      <c r="D323" s="1"/>
      <c r="E323" s="1"/>
      <c r="F323" s="1"/>
      <c r="G323" s="1"/>
      <c r="H323" s="1"/>
      <c r="I323" s="1"/>
      <c r="J323" s="1"/>
      <c r="K323" s="1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</row>
    <row r="324" spans="4:58" x14ac:dyDescent="0.25">
      <c r="D324" s="1"/>
      <c r="E324" s="1"/>
      <c r="F324" s="1"/>
      <c r="G324" s="1"/>
      <c r="H324" s="1"/>
      <c r="I324" s="1"/>
      <c r="J324" s="1"/>
      <c r="K324" s="1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</row>
    <row r="325" spans="4:58" x14ac:dyDescent="0.25">
      <c r="D325" s="1"/>
      <c r="E325" s="1"/>
      <c r="F325" s="1"/>
      <c r="G325" s="1"/>
      <c r="H325" s="1"/>
      <c r="I325" s="1"/>
      <c r="J325" s="1"/>
      <c r="K325" s="1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</row>
    <row r="326" spans="4:58" x14ac:dyDescent="0.25">
      <c r="D326" s="1"/>
      <c r="E326" s="1"/>
      <c r="F326" s="1"/>
      <c r="G326" s="1"/>
      <c r="H326" s="1"/>
      <c r="I326" s="1"/>
      <c r="J326" s="1"/>
      <c r="K326" s="1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</row>
    <row r="327" spans="4:58" x14ac:dyDescent="0.25">
      <c r="D327" s="1"/>
      <c r="E327" s="1"/>
      <c r="F327" s="1"/>
      <c r="G327" s="1"/>
      <c r="H327" s="1"/>
      <c r="I327" s="1"/>
      <c r="J327" s="1"/>
      <c r="K327" s="1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</row>
    <row r="328" spans="4:58" x14ac:dyDescent="0.25">
      <c r="D328" s="1"/>
      <c r="E328" s="1"/>
      <c r="F328" s="1"/>
      <c r="G328" s="1"/>
      <c r="H328" s="1"/>
      <c r="I328" s="1"/>
      <c r="J328" s="1"/>
      <c r="K328" s="1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</row>
    <row r="329" spans="4:58" x14ac:dyDescent="0.25">
      <c r="D329" s="1"/>
      <c r="E329" s="1"/>
      <c r="F329" s="1"/>
      <c r="G329" s="1"/>
      <c r="H329" s="1"/>
      <c r="I329" s="1"/>
      <c r="J329" s="1"/>
      <c r="K329" s="1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</row>
    <row r="330" spans="4:58" x14ac:dyDescent="0.25">
      <c r="D330" s="1"/>
      <c r="E330" s="1"/>
      <c r="F330" s="1"/>
      <c r="G330" s="1"/>
      <c r="H330" s="1"/>
      <c r="I330" s="1"/>
      <c r="J330" s="1"/>
      <c r="K330" s="1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</row>
    <row r="331" spans="4:58" x14ac:dyDescent="0.25">
      <c r="D331" s="1"/>
      <c r="E331" s="1"/>
      <c r="F331" s="1"/>
      <c r="G331" s="1"/>
      <c r="H331" s="1"/>
      <c r="I331" s="1"/>
      <c r="J331" s="1"/>
      <c r="K331" s="1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</row>
    <row r="332" spans="4:58" x14ac:dyDescent="0.25">
      <c r="D332" s="1"/>
      <c r="E332" s="1"/>
      <c r="F332" s="1"/>
      <c r="G332" s="1"/>
      <c r="H332" s="1"/>
      <c r="I332" s="1"/>
      <c r="J332" s="1"/>
      <c r="K332" s="1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</row>
    <row r="333" spans="4:58" x14ac:dyDescent="0.25">
      <c r="D333" s="1"/>
      <c r="E333" s="1"/>
      <c r="F333" s="1"/>
      <c r="G333" s="1"/>
      <c r="H333" s="1"/>
      <c r="I333" s="1"/>
      <c r="J333" s="1"/>
      <c r="K333" s="1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</row>
    <row r="334" spans="4:58" x14ac:dyDescent="0.25">
      <c r="D334" s="1"/>
      <c r="E334" s="1"/>
      <c r="F334" s="1"/>
      <c r="G334" s="1"/>
      <c r="H334" s="1"/>
      <c r="I334" s="1"/>
      <c r="J334" s="1"/>
      <c r="K334" s="1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</row>
    <row r="335" spans="4:58" x14ac:dyDescent="0.25">
      <c r="D335" s="1"/>
      <c r="E335" s="1"/>
      <c r="F335" s="1"/>
      <c r="G335" s="1"/>
      <c r="H335" s="1"/>
      <c r="I335" s="1"/>
      <c r="J335" s="1"/>
      <c r="K335" s="1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</row>
    <row r="336" spans="4:58" x14ac:dyDescent="0.25">
      <c r="D336" s="1"/>
      <c r="E336" s="1"/>
      <c r="F336" s="1"/>
      <c r="G336" s="1"/>
      <c r="H336" s="1"/>
      <c r="I336" s="1"/>
      <c r="J336" s="1"/>
      <c r="K336" s="1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</row>
    <row r="337" spans="4:58" x14ac:dyDescent="0.25">
      <c r="D337" s="1"/>
      <c r="E337" s="1"/>
      <c r="F337" s="1"/>
      <c r="G337" s="1"/>
      <c r="H337" s="1"/>
      <c r="I337" s="1"/>
      <c r="J337" s="1"/>
      <c r="K337" s="1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</row>
    <row r="338" spans="4:58" x14ac:dyDescent="0.25">
      <c r="D338" s="1"/>
      <c r="E338" s="1"/>
      <c r="F338" s="1"/>
      <c r="G338" s="1"/>
      <c r="H338" s="1"/>
      <c r="I338" s="1"/>
      <c r="J338" s="1"/>
      <c r="K338" s="1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</row>
    <row r="339" spans="4:58" x14ac:dyDescent="0.25">
      <c r="D339" s="1"/>
      <c r="E339" s="1"/>
      <c r="F339" s="1"/>
      <c r="G339" s="1"/>
      <c r="H339" s="1"/>
      <c r="I339" s="1"/>
      <c r="J339" s="1"/>
      <c r="K339" s="1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</row>
    <row r="340" spans="4:58" x14ac:dyDescent="0.25">
      <c r="D340" s="1"/>
      <c r="E340" s="1"/>
      <c r="F340" s="1"/>
      <c r="G340" s="1"/>
      <c r="H340" s="1"/>
      <c r="I340" s="1"/>
      <c r="J340" s="1"/>
      <c r="K340" s="1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</row>
    <row r="341" spans="4:58" x14ac:dyDescent="0.25">
      <c r="D341" s="1"/>
      <c r="E341" s="1"/>
      <c r="F341" s="1"/>
      <c r="G341" s="1"/>
      <c r="H341" s="1"/>
      <c r="I341" s="1"/>
      <c r="J341" s="1"/>
      <c r="K341" s="1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</row>
    <row r="342" spans="4:58" x14ac:dyDescent="0.25">
      <c r="D342" s="1"/>
      <c r="E342" s="1"/>
      <c r="F342" s="1"/>
      <c r="G342" s="1"/>
      <c r="H342" s="1"/>
      <c r="I342" s="1"/>
      <c r="J342" s="1"/>
      <c r="K342" s="1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</row>
    <row r="343" spans="4:58" x14ac:dyDescent="0.25">
      <c r="D343" s="1"/>
      <c r="E343" s="1"/>
      <c r="F343" s="1"/>
      <c r="G343" s="1"/>
      <c r="H343" s="1"/>
      <c r="I343" s="1"/>
      <c r="J343" s="1"/>
      <c r="K343" s="1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</row>
    <row r="344" spans="4:58" x14ac:dyDescent="0.25">
      <c r="D344" s="1"/>
      <c r="E344" s="1"/>
      <c r="F344" s="1"/>
      <c r="G344" s="1"/>
      <c r="H344" s="1"/>
      <c r="I344" s="1"/>
      <c r="J344" s="1"/>
      <c r="K344" s="1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</row>
    <row r="345" spans="4:58" x14ac:dyDescent="0.25">
      <c r="D345" s="1"/>
      <c r="E345" s="1"/>
      <c r="F345" s="1"/>
      <c r="G345" s="1"/>
      <c r="H345" s="1"/>
      <c r="I345" s="1"/>
      <c r="J345" s="1"/>
      <c r="K345" s="1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</row>
    <row r="346" spans="4:58" x14ac:dyDescent="0.25">
      <c r="D346" s="1"/>
      <c r="E346" s="1"/>
      <c r="F346" s="1"/>
      <c r="G346" s="1"/>
      <c r="H346" s="1"/>
      <c r="I346" s="1"/>
      <c r="J346" s="1"/>
      <c r="K346" s="1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</row>
    <row r="347" spans="4:58" x14ac:dyDescent="0.25">
      <c r="D347" s="1"/>
      <c r="E347" s="1"/>
      <c r="F347" s="1"/>
      <c r="G347" s="1"/>
      <c r="H347" s="1"/>
      <c r="I347" s="1"/>
      <c r="J347" s="1"/>
      <c r="K347" s="1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</row>
    <row r="348" spans="4:58" x14ac:dyDescent="0.25">
      <c r="D348" s="1"/>
      <c r="E348" s="1"/>
      <c r="F348" s="1"/>
      <c r="G348" s="1"/>
      <c r="H348" s="1"/>
      <c r="I348" s="1"/>
      <c r="J348" s="1"/>
      <c r="K348" s="1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</row>
    <row r="349" spans="4:58" x14ac:dyDescent="0.25">
      <c r="D349" s="1"/>
      <c r="E349" s="1"/>
      <c r="F349" s="1"/>
      <c r="G349" s="1"/>
      <c r="H349" s="1"/>
      <c r="I349" s="1"/>
      <c r="J349" s="1"/>
      <c r="K349" s="1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</row>
    <row r="350" spans="4:58" x14ac:dyDescent="0.25">
      <c r="D350" s="1"/>
      <c r="E350" s="1"/>
      <c r="F350" s="1"/>
      <c r="G350" s="1"/>
      <c r="H350" s="1"/>
      <c r="I350" s="1"/>
      <c r="J350" s="1"/>
      <c r="K350" s="1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</row>
    <row r="351" spans="4:58" x14ac:dyDescent="0.25">
      <c r="D351" s="1"/>
      <c r="E351" s="1"/>
      <c r="F351" s="1"/>
      <c r="G351" s="1"/>
      <c r="H351" s="1"/>
      <c r="I351" s="1"/>
      <c r="J351" s="1"/>
      <c r="K351" s="1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</row>
    <row r="352" spans="4:58" x14ac:dyDescent="0.25">
      <c r="D352" s="1"/>
      <c r="E352" s="1"/>
      <c r="F352" s="1"/>
      <c r="G352" s="1"/>
      <c r="H352" s="1"/>
      <c r="I352" s="1"/>
      <c r="J352" s="1"/>
      <c r="K352" s="1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</row>
    <row r="353" spans="4:58" x14ac:dyDescent="0.25">
      <c r="D353" s="1"/>
      <c r="E353" s="1"/>
      <c r="F353" s="1"/>
      <c r="G353" s="1"/>
      <c r="H353" s="1"/>
      <c r="I353" s="1"/>
      <c r="J353" s="1"/>
      <c r="K353" s="1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</row>
    <row r="354" spans="4:58" x14ac:dyDescent="0.25">
      <c r="D354" s="1"/>
      <c r="E354" s="1"/>
      <c r="F354" s="1"/>
      <c r="G354" s="1"/>
      <c r="H354" s="1"/>
      <c r="I354" s="1"/>
      <c r="J354" s="1"/>
      <c r="K354" s="1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</row>
    <row r="355" spans="4:58" x14ac:dyDescent="0.25">
      <c r="D355" s="1"/>
      <c r="E355" s="1"/>
      <c r="F355" s="1"/>
      <c r="G355" s="1"/>
      <c r="H355" s="1"/>
      <c r="I355" s="1"/>
      <c r="J355" s="1"/>
      <c r="K355" s="1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</row>
    <row r="356" spans="4:58" x14ac:dyDescent="0.25">
      <c r="D356" s="1"/>
      <c r="E356" s="1"/>
      <c r="F356" s="1"/>
      <c r="G356" s="1"/>
      <c r="H356" s="1"/>
      <c r="I356" s="1"/>
      <c r="J356" s="1"/>
      <c r="K356" s="1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</row>
    <row r="357" spans="4:58" x14ac:dyDescent="0.25">
      <c r="D357" s="1"/>
      <c r="E357" s="1"/>
      <c r="F357" s="1"/>
      <c r="G357" s="1"/>
      <c r="H357" s="1"/>
      <c r="I357" s="1"/>
      <c r="J357" s="1"/>
      <c r="K357" s="1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</row>
    <row r="358" spans="4:58" x14ac:dyDescent="0.25">
      <c r="D358" s="1"/>
      <c r="E358" s="1"/>
      <c r="F358" s="1"/>
      <c r="G358" s="1"/>
      <c r="H358" s="1"/>
      <c r="I358" s="1"/>
      <c r="J358" s="1"/>
      <c r="K358" s="1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</row>
    <row r="359" spans="4:58" x14ac:dyDescent="0.25">
      <c r="D359" s="1"/>
      <c r="E359" s="1"/>
      <c r="F359" s="1"/>
      <c r="G359" s="1"/>
      <c r="H359" s="1"/>
      <c r="I359" s="1"/>
      <c r="J359" s="1"/>
      <c r="K359" s="1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</row>
    <row r="360" spans="4:58" x14ac:dyDescent="0.25">
      <c r="D360" s="1"/>
      <c r="E360" s="1"/>
      <c r="F360" s="1"/>
      <c r="G360" s="1"/>
      <c r="H360" s="1"/>
      <c r="I360" s="1"/>
      <c r="J360" s="1"/>
      <c r="K360" s="1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</row>
    <row r="361" spans="4:58" x14ac:dyDescent="0.25">
      <c r="D361" s="1"/>
      <c r="E361" s="1"/>
      <c r="F361" s="1"/>
      <c r="G361" s="1"/>
      <c r="H361" s="1"/>
      <c r="I361" s="1"/>
      <c r="J361" s="1"/>
      <c r="K361" s="1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</row>
    <row r="362" spans="4:58" x14ac:dyDescent="0.25">
      <c r="D362" s="1"/>
      <c r="E362" s="1"/>
      <c r="F362" s="1"/>
      <c r="G362" s="1"/>
      <c r="H362" s="1"/>
      <c r="I362" s="1"/>
      <c r="J362" s="1"/>
      <c r="K362" s="1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</row>
    <row r="363" spans="4:58" x14ac:dyDescent="0.25">
      <c r="D363" s="1"/>
      <c r="E363" s="1"/>
      <c r="F363" s="1"/>
      <c r="G363" s="1"/>
      <c r="H363" s="1"/>
      <c r="I363" s="1"/>
      <c r="J363" s="1"/>
      <c r="K363" s="1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</row>
    <row r="364" spans="4:58" x14ac:dyDescent="0.25">
      <c r="D364" s="1"/>
      <c r="E364" s="1"/>
      <c r="F364" s="1"/>
      <c r="G364" s="1"/>
      <c r="H364" s="1"/>
      <c r="I364" s="1"/>
      <c r="J364" s="1"/>
      <c r="K364" s="1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</row>
    <row r="365" spans="4:58" x14ac:dyDescent="0.25">
      <c r="D365" s="1"/>
      <c r="E365" s="1"/>
      <c r="F365" s="1"/>
      <c r="G365" s="1"/>
      <c r="H365" s="1"/>
      <c r="I365" s="1"/>
      <c r="J365" s="1"/>
      <c r="K365" s="1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4:58" x14ac:dyDescent="0.25">
      <c r="D366" s="1"/>
      <c r="E366" s="1"/>
      <c r="F366" s="1"/>
      <c r="G366" s="1"/>
      <c r="H366" s="1"/>
      <c r="I366" s="1"/>
      <c r="J366" s="1"/>
      <c r="K366" s="1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</row>
    <row r="367" spans="4:58" x14ac:dyDescent="0.25">
      <c r="D367" s="1"/>
      <c r="E367" s="1"/>
      <c r="F367" s="1"/>
      <c r="G367" s="1"/>
      <c r="H367" s="1"/>
      <c r="I367" s="1"/>
      <c r="J367" s="1"/>
      <c r="K367" s="1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</row>
    <row r="368" spans="4:58" x14ac:dyDescent="0.25">
      <c r="D368" s="1"/>
      <c r="E368" s="1"/>
      <c r="F368" s="1"/>
      <c r="G368" s="1"/>
      <c r="H368" s="1"/>
      <c r="I368" s="1"/>
      <c r="J368" s="1"/>
      <c r="K368" s="1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</row>
    <row r="369" spans="4:58" x14ac:dyDescent="0.25">
      <c r="D369" s="1"/>
      <c r="E369" s="1"/>
      <c r="F369" s="1"/>
      <c r="G369" s="1"/>
      <c r="H369" s="1"/>
      <c r="I369" s="1"/>
      <c r="J369" s="1"/>
      <c r="K369" s="1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</row>
    <row r="370" spans="4:58" x14ac:dyDescent="0.25">
      <c r="D370" s="1"/>
      <c r="E370" s="1"/>
      <c r="F370" s="1"/>
      <c r="G370" s="1"/>
      <c r="H370" s="1"/>
      <c r="I370" s="1"/>
      <c r="J370" s="1"/>
      <c r="K370" s="1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</row>
    <row r="371" spans="4:58" x14ac:dyDescent="0.25">
      <c r="D371" s="1"/>
      <c r="E371" s="1"/>
      <c r="F371" s="1"/>
      <c r="G371" s="1"/>
      <c r="H371" s="1"/>
      <c r="I371" s="1"/>
      <c r="J371" s="1"/>
      <c r="K371" s="1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</row>
    <row r="372" spans="4:58" x14ac:dyDescent="0.25">
      <c r="D372" s="1"/>
      <c r="E372" s="1"/>
      <c r="F372" s="1"/>
      <c r="G372" s="1"/>
      <c r="H372" s="1"/>
      <c r="I372" s="1"/>
      <c r="J372" s="1"/>
      <c r="K372" s="1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</row>
    <row r="373" spans="4:58" x14ac:dyDescent="0.25">
      <c r="D373" s="1"/>
      <c r="E373" s="1"/>
      <c r="F373" s="1"/>
      <c r="G373" s="1"/>
      <c r="H373" s="1"/>
      <c r="I373" s="1"/>
      <c r="J373" s="1"/>
      <c r="K373" s="1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</row>
    <row r="374" spans="4:58" x14ac:dyDescent="0.25">
      <c r="D374" s="1"/>
      <c r="E374" s="1"/>
      <c r="F374" s="1"/>
      <c r="G374" s="1"/>
      <c r="H374" s="1"/>
      <c r="I374" s="1"/>
      <c r="J374" s="1"/>
      <c r="K374" s="1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</row>
    <row r="375" spans="4:58" x14ac:dyDescent="0.25">
      <c r="D375" s="1"/>
      <c r="E375" s="1"/>
      <c r="F375" s="1"/>
      <c r="G375" s="1"/>
      <c r="H375" s="1"/>
      <c r="I375" s="1"/>
      <c r="J375" s="1"/>
      <c r="K375" s="1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</row>
    <row r="376" spans="4:58" x14ac:dyDescent="0.25">
      <c r="D376" s="1"/>
      <c r="E376" s="1"/>
      <c r="F376" s="1"/>
      <c r="G376" s="1"/>
      <c r="H376" s="1"/>
      <c r="I376" s="1"/>
      <c r="J376" s="1"/>
      <c r="K376" s="1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</row>
    <row r="377" spans="4:58" x14ac:dyDescent="0.25">
      <c r="D377" s="1"/>
      <c r="E377" s="1"/>
      <c r="F377" s="1"/>
      <c r="G377" s="1"/>
      <c r="H377" s="1"/>
      <c r="I377" s="1"/>
      <c r="J377" s="1"/>
      <c r="K377" s="1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</row>
    <row r="378" spans="4:58" x14ac:dyDescent="0.25">
      <c r="D378" s="1"/>
      <c r="E378" s="1"/>
      <c r="F378" s="1"/>
      <c r="G378" s="1"/>
      <c r="H378" s="1"/>
      <c r="I378" s="1"/>
      <c r="J378" s="1"/>
      <c r="K378" s="1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</row>
    <row r="379" spans="4:58" x14ac:dyDescent="0.25">
      <c r="D379" s="1"/>
      <c r="E379" s="1"/>
      <c r="F379" s="1"/>
      <c r="G379" s="1"/>
      <c r="H379" s="1"/>
      <c r="I379" s="1"/>
      <c r="J379" s="1"/>
      <c r="K379" s="1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</row>
    <row r="380" spans="4:58" x14ac:dyDescent="0.25">
      <c r="D380" s="1"/>
      <c r="E380" s="1"/>
      <c r="F380" s="1"/>
      <c r="G380" s="1"/>
      <c r="H380" s="1"/>
      <c r="I380" s="1"/>
      <c r="J380" s="1"/>
      <c r="K380" s="1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</row>
    <row r="381" spans="4:58" x14ac:dyDescent="0.25">
      <c r="D381" s="1"/>
      <c r="E381" s="1"/>
      <c r="F381" s="1"/>
      <c r="G381" s="1"/>
      <c r="H381" s="1"/>
      <c r="I381" s="1"/>
      <c r="J381" s="1"/>
      <c r="K381" s="1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</row>
    <row r="382" spans="4:58" x14ac:dyDescent="0.25">
      <c r="D382" s="1"/>
      <c r="E382" s="1"/>
      <c r="F382" s="1"/>
      <c r="G382" s="1"/>
      <c r="H382" s="1"/>
      <c r="I382" s="1"/>
      <c r="J382" s="1"/>
      <c r="K382" s="1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</row>
    <row r="383" spans="4:58" x14ac:dyDescent="0.25">
      <c r="D383" s="1"/>
      <c r="E383" s="1"/>
      <c r="F383" s="1"/>
      <c r="G383" s="1"/>
      <c r="H383" s="1"/>
      <c r="I383" s="1"/>
      <c r="J383" s="1"/>
      <c r="K383" s="1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</row>
    <row r="384" spans="4:58" x14ac:dyDescent="0.25">
      <c r="D384" s="1"/>
      <c r="E384" s="1"/>
      <c r="F384" s="1"/>
      <c r="G384" s="1"/>
      <c r="H384" s="1"/>
      <c r="I384" s="1"/>
      <c r="J384" s="1"/>
      <c r="K384" s="1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</row>
    <row r="385" spans="4:58" x14ac:dyDescent="0.25">
      <c r="D385" s="1"/>
      <c r="E385" s="1"/>
      <c r="F385" s="1"/>
      <c r="G385" s="1"/>
      <c r="H385" s="1"/>
      <c r="I385" s="1"/>
      <c r="J385" s="1"/>
      <c r="K385" s="1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</row>
    <row r="386" spans="4:58" x14ac:dyDescent="0.25">
      <c r="D386" s="1"/>
      <c r="E386" s="1"/>
      <c r="F386" s="1"/>
      <c r="G386" s="1"/>
      <c r="H386" s="1"/>
      <c r="I386" s="1"/>
      <c r="J386" s="1"/>
      <c r="K386" s="1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</row>
    <row r="387" spans="4:58" x14ac:dyDescent="0.25">
      <c r="D387" s="1"/>
      <c r="E387" s="1"/>
      <c r="F387" s="1"/>
      <c r="G387" s="1"/>
      <c r="H387" s="1"/>
      <c r="I387" s="1"/>
      <c r="J387" s="1"/>
      <c r="K387" s="1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</row>
    <row r="388" spans="4:58" x14ac:dyDescent="0.25">
      <c r="D388" s="1"/>
      <c r="E388" s="1"/>
      <c r="F388" s="1"/>
      <c r="G388" s="1"/>
      <c r="H388" s="1"/>
      <c r="I388" s="1"/>
      <c r="J388" s="1"/>
      <c r="K388" s="1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</row>
    <row r="389" spans="4:58" x14ac:dyDescent="0.25">
      <c r="D389" s="1"/>
      <c r="E389" s="1"/>
      <c r="F389" s="1"/>
      <c r="G389" s="1"/>
      <c r="H389" s="1"/>
      <c r="I389" s="1"/>
      <c r="J389" s="1"/>
      <c r="K389" s="1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</row>
    <row r="390" spans="4:58" x14ac:dyDescent="0.25">
      <c r="D390" s="1"/>
      <c r="E390" s="1"/>
      <c r="F390" s="1"/>
      <c r="G390" s="1"/>
      <c r="H390" s="1"/>
      <c r="I390" s="1"/>
      <c r="J390" s="1"/>
      <c r="K390" s="1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</row>
    <row r="391" spans="4:58" x14ac:dyDescent="0.25">
      <c r="D391" s="1"/>
      <c r="E391" s="1"/>
      <c r="F391" s="1"/>
      <c r="G391" s="1"/>
      <c r="H391" s="1"/>
      <c r="I391" s="1"/>
      <c r="J391" s="1"/>
      <c r="K391" s="1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</row>
    <row r="392" spans="4:58" x14ac:dyDescent="0.25">
      <c r="D392" s="1"/>
      <c r="E392" s="1"/>
      <c r="F392" s="1"/>
      <c r="G392" s="1"/>
      <c r="H392" s="1"/>
      <c r="I392" s="1"/>
      <c r="J392" s="1"/>
      <c r="K392" s="1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</row>
    <row r="393" spans="4:58" x14ac:dyDescent="0.25">
      <c r="D393" s="1"/>
      <c r="E393" s="1"/>
      <c r="F393" s="1"/>
      <c r="G393" s="1"/>
      <c r="H393" s="1"/>
      <c r="I393" s="1"/>
      <c r="J393" s="1"/>
      <c r="K393" s="1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</row>
    <row r="394" spans="4:58" x14ac:dyDescent="0.25">
      <c r="D394" s="1"/>
      <c r="E394" s="1"/>
      <c r="F394" s="1"/>
      <c r="G394" s="1"/>
      <c r="H394" s="1"/>
      <c r="I394" s="1"/>
      <c r="J394" s="1"/>
      <c r="K394" s="1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</row>
    <row r="395" spans="4:58" x14ac:dyDescent="0.25">
      <c r="D395" s="1"/>
      <c r="E395" s="1"/>
      <c r="F395" s="1"/>
      <c r="G395" s="1"/>
      <c r="H395" s="1"/>
      <c r="I395" s="1"/>
      <c r="J395" s="1"/>
      <c r="K395" s="1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</row>
    <row r="396" spans="4:58" x14ac:dyDescent="0.25">
      <c r="D396" s="1"/>
      <c r="E396" s="1"/>
      <c r="F396" s="1"/>
      <c r="G396" s="1"/>
      <c r="H396" s="1"/>
      <c r="I396" s="1"/>
      <c r="J396" s="1"/>
      <c r="K396" s="1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</row>
    <row r="397" spans="4:58" x14ac:dyDescent="0.25">
      <c r="D397" s="1"/>
      <c r="E397" s="1"/>
      <c r="F397" s="1"/>
      <c r="G397" s="1"/>
      <c r="H397" s="1"/>
      <c r="I397" s="1"/>
      <c r="J397" s="1"/>
      <c r="K397" s="1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</row>
    <row r="398" spans="4:58" x14ac:dyDescent="0.25">
      <c r="D398" s="1"/>
      <c r="E398" s="1"/>
      <c r="F398" s="1"/>
      <c r="G398" s="1"/>
      <c r="H398" s="1"/>
      <c r="I398" s="1"/>
      <c r="J398" s="1"/>
      <c r="K398" s="1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</row>
    <row r="399" spans="4:58" x14ac:dyDescent="0.25">
      <c r="D399" s="1"/>
      <c r="E399" s="1"/>
      <c r="F399" s="1"/>
      <c r="G399" s="1"/>
      <c r="H399" s="1"/>
      <c r="I399" s="1"/>
      <c r="J399" s="1"/>
      <c r="K399" s="1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</row>
    <row r="400" spans="4:58" x14ac:dyDescent="0.25">
      <c r="D400" s="1"/>
      <c r="E400" s="1"/>
      <c r="F400" s="1"/>
      <c r="G400" s="1"/>
      <c r="H400" s="1"/>
      <c r="I400" s="1"/>
      <c r="J400" s="1"/>
      <c r="K400" s="1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</row>
    <row r="401" spans="4:58" x14ac:dyDescent="0.25">
      <c r="D401" s="1"/>
      <c r="E401" s="1"/>
      <c r="F401" s="1"/>
      <c r="G401" s="1"/>
      <c r="H401" s="1"/>
      <c r="I401" s="1"/>
      <c r="J401" s="1"/>
      <c r="K401" s="1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</row>
    <row r="402" spans="4:58" x14ac:dyDescent="0.25">
      <c r="D402" s="1"/>
      <c r="E402" s="1"/>
      <c r="F402" s="1"/>
      <c r="G402" s="1"/>
      <c r="H402" s="1"/>
      <c r="I402" s="1"/>
      <c r="J402" s="1"/>
      <c r="K402" s="1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</row>
    <row r="403" spans="4:58" x14ac:dyDescent="0.25">
      <c r="D403" s="1"/>
      <c r="E403" s="1"/>
      <c r="F403" s="1"/>
      <c r="G403" s="1"/>
      <c r="H403" s="1"/>
      <c r="I403" s="1"/>
      <c r="J403" s="1"/>
      <c r="K403" s="1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</row>
    <row r="404" spans="4:58" x14ac:dyDescent="0.25">
      <c r="D404" s="1"/>
      <c r="E404" s="1"/>
      <c r="F404" s="1"/>
      <c r="G404" s="1"/>
      <c r="H404" s="1"/>
      <c r="I404" s="1"/>
      <c r="J404" s="1"/>
      <c r="K404" s="1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</row>
    <row r="405" spans="4:58" x14ac:dyDescent="0.25">
      <c r="D405" s="1"/>
      <c r="E405" s="1"/>
      <c r="F405" s="1"/>
      <c r="G405" s="1"/>
      <c r="H405" s="1"/>
      <c r="I405" s="1"/>
      <c r="J405" s="1"/>
      <c r="K405" s="1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</row>
    <row r="406" spans="4:58" x14ac:dyDescent="0.25">
      <c r="D406" s="1"/>
      <c r="E406" s="1"/>
      <c r="F406" s="1"/>
      <c r="G406" s="1"/>
      <c r="H406" s="1"/>
      <c r="I406" s="1"/>
      <c r="J406" s="1"/>
      <c r="K406" s="1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</row>
    <row r="407" spans="4:58" x14ac:dyDescent="0.25">
      <c r="D407" s="1"/>
      <c r="E407" s="1"/>
      <c r="F407" s="1"/>
      <c r="G407" s="1"/>
      <c r="H407" s="1"/>
      <c r="I407" s="1"/>
      <c r="J407" s="1"/>
      <c r="K407" s="1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</row>
    <row r="408" spans="4:58" x14ac:dyDescent="0.25">
      <c r="D408" s="1"/>
      <c r="E408" s="1"/>
      <c r="F408" s="1"/>
      <c r="G408" s="1"/>
      <c r="H408" s="1"/>
      <c r="I408" s="1"/>
      <c r="J408" s="1"/>
      <c r="K408" s="1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</row>
    <row r="409" spans="4:58" x14ac:dyDescent="0.25">
      <c r="D409" s="1"/>
      <c r="E409" s="1"/>
      <c r="F409" s="1"/>
      <c r="G409" s="1"/>
      <c r="H409" s="1"/>
      <c r="I409" s="1"/>
      <c r="J409" s="1"/>
      <c r="K409" s="1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</row>
    <row r="410" spans="4:58" x14ac:dyDescent="0.25">
      <c r="D410" s="1"/>
      <c r="E410" s="1"/>
      <c r="F410" s="1"/>
      <c r="G410" s="1"/>
      <c r="H410" s="1"/>
      <c r="I410" s="1"/>
      <c r="J410" s="1"/>
      <c r="K410" s="1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</row>
    <row r="411" spans="4:58" x14ac:dyDescent="0.25">
      <c r="D411" s="1"/>
      <c r="E411" s="1"/>
      <c r="F411" s="1"/>
      <c r="G411" s="1"/>
      <c r="H411" s="1"/>
      <c r="I411" s="1"/>
      <c r="J411" s="1"/>
      <c r="K411" s="1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</row>
    <row r="412" spans="4:58" x14ac:dyDescent="0.25">
      <c r="D412" s="1"/>
      <c r="E412" s="1"/>
      <c r="F412" s="1"/>
      <c r="G412" s="1"/>
      <c r="H412" s="1"/>
      <c r="I412" s="1"/>
      <c r="J412" s="1"/>
      <c r="K412" s="1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</row>
    <row r="413" spans="4:58" x14ac:dyDescent="0.25">
      <c r="D413" s="1"/>
      <c r="E413" s="1"/>
      <c r="F413" s="1"/>
      <c r="G413" s="1"/>
      <c r="H413" s="1"/>
      <c r="I413" s="1"/>
      <c r="J413" s="1"/>
      <c r="K413" s="1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</row>
    <row r="414" spans="4:58" x14ac:dyDescent="0.25">
      <c r="D414" s="1"/>
      <c r="E414" s="1"/>
      <c r="F414" s="1"/>
      <c r="G414" s="1"/>
      <c r="H414" s="1"/>
      <c r="I414" s="1"/>
      <c r="J414" s="1"/>
      <c r="K414" s="1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</row>
    <row r="415" spans="4:58" x14ac:dyDescent="0.25">
      <c r="D415" s="1"/>
      <c r="E415" s="1"/>
      <c r="F415" s="1"/>
      <c r="G415" s="1"/>
      <c r="H415" s="1"/>
      <c r="I415" s="1"/>
      <c r="J415" s="1"/>
      <c r="K415" s="1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</row>
    <row r="416" spans="4:58" x14ac:dyDescent="0.25">
      <c r="D416" s="1"/>
      <c r="E416" s="1"/>
      <c r="F416" s="1"/>
      <c r="G416" s="1"/>
      <c r="H416" s="1"/>
      <c r="I416" s="1"/>
      <c r="J416" s="1"/>
      <c r="K416" s="1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</row>
    <row r="417" spans="4:58" x14ac:dyDescent="0.25">
      <c r="D417" s="1"/>
      <c r="E417" s="1"/>
      <c r="F417" s="1"/>
      <c r="G417" s="1"/>
      <c r="H417" s="1"/>
      <c r="I417" s="1"/>
      <c r="J417" s="1"/>
      <c r="K417" s="1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</row>
    <row r="418" spans="4:58" x14ac:dyDescent="0.25">
      <c r="D418" s="1"/>
      <c r="E418" s="1"/>
      <c r="F418" s="1"/>
      <c r="G418" s="1"/>
      <c r="H418" s="1"/>
      <c r="I418" s="1"/>
      <c r="J418" s="1"/>
      <c r="K418" s="1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</row>
    <row r="419" spans="4:58" x14ac:dyDescent="0.25">
      <c r="D419" s="1"/>
      <c r="E419" s="1"/>
      <c r="F419" s="1"/>
      <c r="G419" s="1"/>
      <c r="H419" s="1"/>
      <c r="I419" s="1"/>
      <c r="J419" s="1"/>
      <c r="K419" s="1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</row>
    <row r="420" spans="4:58" x14ac:dyDescent="0.25">
      <c r="D420" s="1"/>
      <c r="E420" s="1"/>
      <c r="F420" s="1"/>
      <c r="G420" s="1"/>
      <c r="H420" s="1"/>
      <c r="I420" s="1"/>
      <c r="J420" s="1"/>
      <c r="K420" s="1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</row>
    <row r="421" spans="4:58" x14ac:dyDescent="0.25">
      <c r="D421" s="1"/>
      <c r="E421" s="1"/>
      <c r="F421" s="1"/>
      <c r="G421" s="1"/>
      <c r="H421" s="1"/>
      <c r="I421" s="1"/>
      <c r="J421" s="1"/>
      <c r="K421" s="1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</row>
    <row r="422" spans="4:58" x14ac:dyDescent="0.25">
      <c r="D422" s="1"/>
      <c r="E422" s="1"/>
      <c r="F422" s="1"/>
      <c r="G422" s="1"/>
      <c r="H422" s="1"/>
      <c r="I422" s="1"/>
      <c r="J422" s="1"/>
      <c r="K422" s="1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</row>
    <row r="423" spans="4:58" x14ac:dyDescent="0.25">
      <c r="D423" s="1"/>
      <c r="E423" s="1"/>
      <c r="F423" s="1"/>
      <c r="G423" s="1"/>
      <c r="H423" s="1"/>
      <c r="I423" s="1"/>
      <c r="J423" s="1"/>
      <c r="K423" s="1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</row>
    <row r="424" spans="4:58" x14ac:dyDescent="0.25">
      <c r="D424" s="1"/>
      <c r="E424" s="1"/>
      <c r="F424" s="1"/>
      <c r="G424" s="1"/>
      <c r="H424" s="1"/>
      <c r="I424" s="1"/>
      <c r="J424" s="1"/>
      <c r="K424" s="1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</row>
    <row r="425" spans="4:58" x14ac:dyDescent="0.25">
      <c r="D425" s="1"/>
      <c r="E425" s="1"/>
      <c r="F425" s="1"/>
      <c r="G425" s="1"/>
      <c r="H425" s="1"/>
      <c r="I425" s="1"/>
      <c r="J425" s="1"/>
      <c r="K425" s="1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</row>
    <row r="426" spans="4:58" x14ac:dyDescent="0.25">
      <c r="D426" s="1"/>
      <c r="E426" s="1"/>
      <c r="F426" s="1"/>
      <c r="G426" s="1"/>
      <c r="H426" s="1"/>
      <c r="I426" s="1"/>
      <c r="J426" s="1"/>
      <c r="K426" s="1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</row>
    <row r="427" spans="4:58" x14ac:dyDescent="0.25">
      <c r="D427" s="1"/>
      <c r="E427" s="1"/>
      <c r="F427" s="1"/>
      <c r="G427" s="1"/>
      <c r="H427" s="1"/>
      <c r="I427" s="1"/>
      <c r="J427" s="1"/>
      <c r="K427" s="1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</row>
    <row r="428" spans="4:58" x14ac:dyDescent="0.25">
      <c r="D428" s="1"/>
      <c r="E428" s="1"/>
      <c r="F428" s="1"/>
      <c r="G428" s="1"/>
      <c r="H428" s="1"/>
      <c r="I428" s="1"/>
      <c r="J428" s="1"/>
      <c r="K428" s="1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</row>
    <row r="429" spans="4:58" x14ac:dyDescent="0.25">
      <c r="D429" s="1"/>
      <c r="E429" s="1"/>
      <c r="F429" s="1"/>
      <c r="G429" s="1"/>
      <c r="H429" s="1"/>
      <c r="I429" s="1"/>
      <c r="J429" s="1"/>
      <c r="K429" s="1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</row>
    <row r="430" spans="4:58" x14ac:dyDescent="0.25">
      <c r="D430" s="1"/>
      <c r="E430" s="1"/>
      <c r="F430" s="1"/>
      <c r="G430" s="1"/>
      <c r="H430" s="1"/>
      <c r="I430" s="1"/>
      <c r="J430" s="1"/>
      <c r="K430" s="1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</row>
    <row r="431" spans="4:58" x14ac:dyDescent="0.25">
      <c r="D431" s="1"/>
      <c r="E431" s="1"/>
      <c r="F431" s="1"/>
      <c r="G431" s="1"/>
      <c r="H431" s="1"/>
      <c r="I431" s="1"/>
      <c r="J431" s="1"/>
      <c r="K431" s="1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</row>
    <row r="432" spans="4:58" x14ac:dyDescent="0.25">
      <c r="D432" s="1"/>
      <c r="E432" s="1"/>
      <c r="F432" s="1"/>
      <c r="G432" s="1"/>
      <c r="H432" s="1"/>
      <c r="I432" s="1"/>
      <c r="J432" s="1"/>
      <c r="K432" s="1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</row>
    <row r="433" spans="4:58" x14ac:dyDescent="0.25">
      <c r="D433" s="1"/>
      <c r="E433" s="1"/>
      <c r="F433" s="1"/>
      <c r="G433" s="1"/>
      <c r="H433" s="1"/>
      <c r="I433" s="1"/>
      <c r="J433" s="1"/>
      <c r="K433" s="1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</row>
    <row r="434" spans="4:58" x14ac:dyDescent="0.25">
      <c r="D434" s="1"/>
      <c r="E434" s="1"/>
      <c r="F434" s="1"/>
      <c r="G434" s="1"/>
      <c r="H434" s="1"/>
      <c r="I434" s="1"/>
      <c r="J434" s="1"/>
      <c r="K434" s="1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</row>
    <row r="435" spans="4:58" x14ac:dyDescent="0.25">
      <c r="D435" s="1"/>
      <c r="E435" s="1"/>
      <c r="F435" s="1"/>
      <c r="G435" s="1"/>
      <c r="H435" s="1"/>
      <c r="I435" s="1"/>
      <c r="J435" s="1"/>
      <c r="K435" s="1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</row>
    <row r="436" spans="4:58" x14ac:dyDescent="0.25">
      <c r="D436" s="1"/>
      <c r="E436" s="1"/>
      <c r="F436" s="1"/>
      <c r="G436" s="1"/>
      <c r="H436" s="1"/>
      <c r="I436" s="1"/>
      <c r="J436" s="1"/>
      <c r="K436" s="1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</row>
    <row r="437" spans="4:58" x14ac:dyDescent="0.25">
      <c r="D437" s="1"/>
      <c r="E437" s="1"/>
      <c r="F437" s="1"/>
      <c r="G437" s="1"/>
      <c r="H437" s="1"/>
      <c r="I437" s="1"/>
      <c r="J437" s="1"/>
      <c r="K437" s="1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</row>
    <row r="438" spans="4:58" x14ac:dyDescent="0.25">
      <c r="D438" s="1"/>
      <c r="E438" s="1"/>
      <c r="F438" s="1"/>
      <c r="G438" s="1"/>
      <c r="H438" s="1"/>
      <c r="I438" s="1"/>
      <c r="J438" s="1"/>
      <c r="K438" s="1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</row>
    <row r="439" spans="4:58" x14ac:dyDescent="0.25">
      <c r="D439" s="1"/>
      <c r="E439" s="1"/>
      <c r="F439" s="1"/>
      <c r="G439" s="1"/>
      <c r="H439" s="1"/>
      <c r="I439" s="1"/>
      <c r="J439" s="1"/>
      <c r="K439" s="1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</row>
    <row r="440" spans="4:58" x14ac:dyDescent="0.25">
      <c r="D440" s="1"/>
      <c r="E440" s="1"/>
      <c r="F440" s="1"/>
      <c r="G440" s="1"/>
      <c r="H440" s="1"/>
      <c r="I440" s="1"/>
      <c r="J440" s="1"/>
      <c r="K440" s="1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</row>
    <row r="441" spans="4:58" x14ac:dyDescent="0.25">
      <c r="D441" s="1"/>
      <c r="E441" s="1"/>
      <c r="F441" s="1"/>
      <c r="G441" s="1"/>
      <c r="H441" s="1"/>
      <c r="I441" s="1"/>
      <c r="J441" s="1"/>
      <c r="K441" s="1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</row>
    <row r="442" spans="4:58" x14ac:dyDescent="0.25">
      <c r="D442" s="1"/>
      <c r="E442" s="1"/>
      <c r="F442" s="1"/>
      <c r="G442" s="1"/>
      <c r="H442" s="1"/>
      <c r="I442" s="1"/>
      <c r="J442" s="1"/>
      <c r="K442" s="1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</row>
    <row r="443" spans="4:58" x14ac:dyDescent="0.25">
      <c r="D443" s="1"/>
      <c r="E443" s="1"/>
      <c r="F443" s="1"/>
      <c r="G443" s="1"/>
      <c r="H443" s="1"/>
      <c r="I443" s="1"/>
      <c r="J443" s="1"/>
      <c r="K443" s="1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</row>
    <row r="444" spans="4:58" x14ac:dyDescent="0.25">
      <c r="D444" s="1"/>
      <c r="E444" s="1"/>
      <c r="F444" s="1"/>
      <c r="G444" s="1"/>
      <c r="H444" s="1"/>
      <c r="I444" s="1"/>
      <c r="J444" s="1"/>
      <c r="K444" s="1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</row>
    <row r="445" spans="4:58" x14ac:dyDescent="0.25">
      <c r="D445" s="1"/>
      <c r="E445" s="1"/>
      <c r="F445" s="1"/>
      <c r="G445" s="1"/>
      <c r="H445" s="1"/>
      <c r="I445" s="1"/>
      <c r="J445" s="1"/>
      <c r="K445" s="1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</row>
    <row r="446" spans="4:58" x14ac:dyDescent="0.25">
      <c r="D446" s="1"/>
      <c r="E446" s="1"/>
      <c r="F446" s="1"/>
      <c r="G446" s="1"/>
      <c r="H446" s="1"/>
      <c r="I446" s="1"/>
      <c r="J446" s="1"/>
      <c r="K446" s="1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</row>
    <row r="447" spans="4:58" x14ac:dyDescent="0.25">
      <c r="D447" s="1"/>
      <c r="E447" s="1"/>
      <c r="F447" s="1"/>
      <c r="G447" s="1"/>
      <c r="H447" s="1"/>
      <c r="I447" s="1"/>
      <c r="J447" s="1"/>
      <c r="K447" s="1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</row>
    <row r="448" spans="4:58" x14ac:dyDescent="0.25">
      <c r="D448" s="1"/>
      <c r="E448" s="1"/>
      <c r="F448" s="1"/>
      <c r="G448" s="1"/>
      <c r="H448" s="1"/>
      <c r="I448" s="1"/>
      <c r="J448" s="1"/>
      <c r="K448" s="1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</row>
    <row r="449" spans="4:58" x14ac:dyDescent="0.25">
      <c r="D449" s="1"/>
      <c r="E449" s="1"/>
      <c r="F449" s="1"/>
      <c r="G449" s="1"/>
      <c r="H449" s="1"/>
      <c r="I449" s="1"/>
      <c r="J449" s="1"/>
      <c r="K449" s="1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</row>
    <row r="450" spans="4:58" x14ac:dyDescent="0.25">
      <c r="D450" s="1"/>
      <c r="E450" s="1"/>
      <c r="F450" s="1"/>
      <c r="G450" s="1"/>
      <c r="H450" s="1"/>
      <c r="I450" s="1"/>
      <c r="J450" s="1"/>
      <c r="K450" s="1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</row>
    <row r="451" spans="4:58" x14ac:dyDescent="0.25">
      <c r="D451" s="1"/>
      <c r="E451" s="1"/>
      <c r="F451" s="1"/>
      <c r="G451" s="1"/>
      <c r="H451" s="1"/>
      <c r="I451" s="1"/>
      <c r="J451" s="1"/>
      <c r="K451" s="1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</row>
    <row r="452" spans="4:58" x14ac:dyDescent="0.25">
      <c r="D452" s="1"/>
      <c r="E452" s="1"/>
      <c r="F452" s="1"/>
      <c r="G452" s="1"/>
      <c r="H452" s="1"/>
      <c r="I452" s="1"/>
      <c r="J452" s="1"/>
      <c r="K452" s="1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</row>
    <row r="453" spans="4:58" x14ac:dyDescent="0.25">
      <c r="D453" s="1"/>
      <c r="E453" s="1"/>
      <c r="F453" s="1"/>
      <c r="G453" s="1"/>
      <c r="H453" s="1"/>
      <c r="I453" s="1"/>
      <c r="J453" s="1"/>
      <c r="K453" s="1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</row>
    <row r="454" spans="4:58" x14ac:dyDescent="0.25">
      <c r="D454" s="1"/>
      <c r="E454" s="1"/>
      <c r="F454" s="1"/>
      <c r="G454" s="1"/>
      <c r="H454" s="1"/>
      <c r="I454" s="1"/>
      <c r="J454" s="1"/>
      <c r="K454" s="1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</row>
    <row r="455" spans="4:58" x14ac:dyDescent="0.25">
      <c r="D455" s="1"/>
      <c r="E455" s="1"/>
      <c r="F455" s="1"/>
      <c r="G455" s="1"/>
      <c r="H455" s="1"/>
      <c r="I455" s="1"/>
      <c r="J455" s="1"/>
      <c r="K455" s="1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</row>
    <row r="456" spans="4:58" x14ac:dyDescent="0.25">
      <c r="D456" s="1"/>
      <c r="E456" s="1"/>
      <c r="F456" s="1"/>
      <c r="G456" s="1"/>
      <c r="H456" s="1"/>
      <c r="I456" s="1"/>
      <c r="J456" s="1"/>
      <c r="K456" s="1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</row>
    <row r="457" spans="4:58" x14ac:dyDescent="0.25">
      <c r="D457" s="1"/>
      <c r="E457" s="1"/>
      <c r="F457" s="1"/>
      <c r="G457" s="1"/>
      <c r="H457" s="1"/>
      <c r="I457" s="1"/>
      <c r="J457" s="1"/>
      <c r="K457" s="1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</row>
    <row r="458" spans="4:58" x14ac:dyDescent="0.25">
      <c r="D458" s="1"/>
      <c r="E458" s="1"/>
      <c r="F458" s="1"/>
      <c r="G458" s="1"/>
      <c r="H458" s="1"/>
      <c r="I458" s="1"/>
      <c r="J458" s="1"/>
      <c r="K458" s="1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</row>
    <row r="459" spans="4:58" x14ac:dyDescent="0.25">
      <c r="D459" s="1"/>
      <c r="E459" s="1"/>
      <c r="F459" s="1"/>
      <c r="G459" s="1"/>
      <c r="H459" s="1"/>
      <c r="I459" s="1"/>
      <c r="J459" s="1"/>
      <c r="K459" s="1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</row>
    <row r="460" spans="4:58" x14ac:dyDescent="0.25">
      <c r="D460" s="1"/>
      <c r="E460" s="1"/>
      <c r="F460" s="1"/>
      <c r="G460" s="1"/>
      <c r="H460" s="1"/>
      <c r="I460" s="1"/>
      <c r="J460" s="1"/>
      <c r="K460" s="1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</row>
    <row r="461" spans="4:58" x14ac:dyDescent="0.25">
      <c r="D461" s="1"/>
      <c r="E461" s="1"/>
      <c r="F461" s="1"/>
      <c r="G461" s="1"/>
      <c r="H461" s="1"/>
      <c r="I461" s="1"/>
      <c r="J461" s="1"/>
      <c r="K461" s="1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</row>
    <row r="462" spans="4:58" x14ac:dyDescent="0.25">
      <c r="D462" s="1"/>
      <c r="E462" s="1"/>
      <c r="F462" s="1"/>
      <c r="G462" s="1"/>
      <c r="H462" s="1"/>
      <c r="I462" s="1"/>
      <c r="J462" s="1"/>
      <c r="K462" s="1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</row>
    <row r="463" spans="4:58" x14ac:dyDescent="0.25">
      <c r="D463" s="1"/>
      <c r="E463" s="1"/>
      <c r="F463" s="1"/>
      <c r="G463" s="1"/>
      <c r="H463" s="1"/>
      <c r="I463" s="1"/>
      <c r="J463" s="1"/>
      <c r="K463" s="1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</row>
    <row r="464" spans="4:58" x14ac:dyDescent="0.25">
      <c r="D464" s="1"/>
      <c r="E464" s="1"/>
      <c r="F464" s="1"/>
      <c r="G464" s="1"/>
      <c r="H464" s="1"/>
      <c r="I464" s="1"/>
      <c r="J464" s="1"/>
      <c r="K464" s="1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</row>
    <row r="465" spans="4:58" x14ac:dyDescent="0.25">
      <c r="D465" s="1"/>
      <c r="E465" s="1"/>
      <c r="F465" s="1"/>
      <c r="G465" s="1"/>
      <c r="H465" s="1"/>
      <c r="I465" s="1"/>
      <c r="J465" s="1"/>
      <c r="K465" s="1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</row>
    <row r="466" spans="4:58" x14ac:dyDescent="0.25">
      <c r="D466" s="1"/>
      <c r="E466" s="1"/>
      <c r="F466" s="1"/>
      <c r="G466" s="1"/>
      <c r="H466" s="1"/>
      <c r="I466" s="1"/>
      <c r="J466" s="1"/>
      <c r="K466" s="1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</row>
    <row r="467" spans="4:58" x14ac:dyDescent="0.25">
      <c r="D467" s="1"/>
      <c r="E467" s="1"/>
      <c r="F467" s="1"/>
      <c r="G467" s="1"/>
      <c r="H467" s="1"/>
      <c r="I467" s="1"/>
      <c r="J467" s="1"/>
      <c r="K467" s="1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</row>
    <row r="468" spans="4:58" x14ac:dyDescent="0.25">
      <c r="D468" s="1"/>
      <c r="E468" s="1"/>
      <c r="F468" s="1"/>
      <c r="G468" s="1"/>
      <c r="H468" s="1"/>
      <c r="I468" s="1"/>
      <c r="J468" s="1"/>
      <c r="K468" s="1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</row>
    <row r="469" spans="4:58" x14ac:dyDescent="0.25">
      <c r="D469" s="1"/>
      <c r="E469" s="1"/>
      <c r="F469" s="1"/>
      <c r="G469" s="1"/>
      <c r="H469" s="1"/>
      <c r="I469" s="1"/>
      <c r="J469" s="1"/>
      <c r="K469" s="1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</row>
    <row r="470" spans="4:58" x14ac:dyDescent="0.25">
      <c r="D470" s="1"/>
      <c r="E470" s="1"/>
      <c r="F470" s="1"/>
      <c r="G470" s="1"/>
      <c r="H470" s="1"/>
      <c r="I470" s="1"/>
      <c r="J470" s="1"/>
      <c r="K470" s="1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</row>
    <row r="471" spans="4:58" x14ac:dyDescent="0.25">
      <c r="D471" s="1"/>
      <c r="E471" s="1"/>
      <c r="F471" s="1"/>
      <c r="G471" s="1"/>
      <c r="H471" s="1"/>
      <c r="I471" s="1"/>
      <c r="J471" s="1"/>
      <c r="K471" s="1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</row>
    <row r="472" spans="4:58" x14ac:dyDescent="0.25">
      <c r="D472" s="1"/>
      <c r="E472" s="1"/>
      <c r="F472" s="1"/>
      <c r="G472" s="1"/>
      <c r="H472" s="1"/>
      <c r="I472" s="1"/>
      <c r="J472" s="1"/>
      <c r="K472" s="1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</row>
    <row r="473" spans="4:58" x14ac:dyDescent="0.25">
      <c r="D473" s="1"/>
      <c r="E473" s="1"/>
      <c r="F473" s="1"/>
      <c r="G473" s="1"/>
      <c r="H473" s="1"/>
      <c r="I473" s="1"/>
      <c r="J473" s="1"/>
      <c r="K473" s="1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</row>
    <row r="474" spans="4:58" x14ac:dyDescent="0.25">
      <c r="D474" s="1"/>
      <c r="E474" s="1"/>
      <c r="F474" s="1"/>
      <c r="G474" s="1"/>
      <c r="H474" s="1"/>
      <c r="I474" s="1"/>
      <c r="J474" s="1"/>
      <c r="K474" s="1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</row>
    <row r="475" spans="4:58" x14ac:dyDescent="0.25">
      <c r="D475" s="1"/>
      <c r="E475" s="1"/>
      <c r="F475" s="1"/>
      <c r="G475" s="1"/>
      <c r="H475" s="1"/>
      <c r="I475" s="1"/>
      <c r="J475" s="1"/>
      <c r="K475" s="1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</row>
    <row r="476" spans="4:58" x14ac:dyDescent="0.25">
      <c r="D476" s="1"/>
      <c r="E476" s="1"/>
      <c r="F476" s="1"/>
      <c r="G476" s="1"/>
      <c r="H476" s="1"/>
      <c r="I476" s="1"/>
      <c r="J476" s="1"/>
      <c r="K476" s="1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</row>
    <row r="477" spans="4:58" x14ac:dyDescent="0.25">
      <c r="D477" s="1"/>
      <c r="E477" s="1"/>
      <c r="F477" s="1"/>
      <c r="G477" s="1"/>
      <c r="H477" s="1"/>
      <c r="I477" s="1"/>
      <c r="J477" s="1"/>
      <c r="K477" s="1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</row>
    <row r="478" spans="4:58" x14ac:dyDescent="0.25">
      <c r="D478" s="1"/>
      <c r="E478" s="1"/>
      <c r="F478" s="1"/>
      <c r="G478" s="1"/>
      <c r="H478" s="1"/>
      <c r="I478" s="1"/>
      <c r="J478" s="1"/>
      <c r="K478" s="1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</row>
    <row r="479" spans="4:58" x14ac:dyDescent="0.25">
      <c r="D479" s="1"/>
      <c r="E479" s="1"/>
      <c r="F479" s="1"/>
      <c r="G479" s="1"/>
      <c r="H479" s="1"/>
      <c r="I479" s="1"/>
      <c r="J479" s="1"/>
      <c r="K479" s="1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</row>
    <row r="480" spans="4:58" x14ac:dyDescent="0.25">
      <c r="D480" s="1"/>
      <c r="E480" s="1"/>
      <c r="F480" s="1"/>
      <c r="G480" s="1"/>
      <c r="H480" s="1"/>
      <c r="I480" s="1"/>
      <c r="J480" s="1"/>
      <c r="K480" s="1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</row>
    <row r="481" spans="4:58" x14ac:dyDescent="0.25">
      <c r="D481" s="1"/>
      <c r="E481" s="1"/>
      <c r="F481" s="1"/>
      <c r="G481" s="1"/>
      <c r="H481" s="1"/>
      <c r="I481" s="1"/>
      <c r="J481" s="1"/>
      <c r="K481" s="1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</row>
    <row r="482" spans="4:58" x14ac:dyDescent="0.25">
      <c r="D482" s="1"/>
      <c r="E482" s="1"/>
      <c r="F482" s="1"/>
      <c r="G482" s="1"/>
      <c r="H482" s="1"/>
      <c r="I482" s="1"/>
      <c r="J482" s="1"/>
      <c r="K482" s="1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</row>
    <row r="483" spans="4:58" x14ac:dyDescent="0.25">
      <c r="D483" s="1"/>
      <c r="E483" s="1"/>
      <c r="F483" s="1"/>
      <c r="G483" s="1"/>
      <c r="H483" s="1"/>
      <c r="I483" s="1"/>
      <c r="J483" s="1"/>
      <c r="K483" s="1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</row>
    <row r="484" spans="4:58" x14ac:dyDescent="0.25">
      <c r="D484" s="1"/>
      <c r="E484" s="1"/>
      <c r="F484" s="1"/>
      <c r="G484" s="1"/>
      <c r="H484" s="1"/>
      <c r="I484" s="1"/>
      <c r="J484" s="1"/>
      <c r="K484" s="1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</row>
    <row r="485" spans="4:58" x14ac:dyDescent="0.25">
      <c r="D485" s="1"/>
      <c r="E485" s="1"/>
      <c r="F485" s="1"/>
      <c r="G485" s="1"/>
      <c r="H485" s="1"/>
      <c r="I485" s="1"/>
      <c r="J485" s="1"/>
      <c r="K485" s="1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</row>
    <row r="486" spans="4:58" x14ac:dyDescent="0.25">
      <c r="D486" s="1"/>
      <c r="E486" s="1"/>
      <c r="F486" s="1"/>
      <c r="G486" s="1"/>
      <c r="H486" s="1"/>
      <c r="I486" s="1"/>
      <c r="J486" s="1"/>
      <c r="K486" s="1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</row>
    <row r="487" spans="4:58" x14ac:dyDescent="0.25">
      <c r="D487" s="1"/>
      <c r="E487" s="1"/>
      <c r="F487" s="1"/>
      <c r="G487" s="1"/>
      <c r="H487" s="1"/>
      <c r="I487" s="1"/>
      <c r="J487" s="1"/>
      <c r="K487" s="1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</row>
    <row r="488" spans="4:58" x14ac:dyDescent="0.25">
      <c r="D488" s="1"/>
      <c r="E488" s="1"/>
      <c r="F488" s="1"/>
      <c r="G488" s="1"/>
      <c r="H488" s="1"/>
      <c r="I488" s="1"/>
      <c r="J488" s="1"/>
      <c r="K488" s="1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</row>
    <row r="489" spans="4:58" x14ac:dyDescent="0.25">
      <c r="D489" s="1"/>
      <c r="E489" s="1"/>
      <c r="F489" s="1"/>
      <c r="G489" s="1"/>
      <c r="H489" s="1"/>
      <c r="I489" s="1"/>
      <c r="J489" s="1"/>
      <c r="K489" s="1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</row>
    <row r="490" spans="4:58" x14ac:dyDescent="0.25">
      <c r="D490" s="1"/>
      <c r="E490" s="1"/>
      <c r="F490" s="1"/>
      <c r="G490" s="1"/>
      <c r="H490" s="1"/>
      <c r="I490" s="1"/>
      <c r="J490" s="1"/>
      <c r="K490" s="1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</row>
    <row r="491" spans="4:58" x14ac:dyDescent="0.25">
      <c r="D491" s="1"/>
      <c r="E491" s="1"/>
      <c r="F491" s="1"/>
      <c r="G491" s="1"/>
      <c r="H491" s="1"/>
      <c r="I491" s="1"/>
      <c r="J491" s="1"/>
      <c r="K491" s="1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</row>
    <row r="492" spans="4:58" x14ac:dyDescent="0.25">
      <c r="D492" s="1"/>
      <c r="E492" s="1"/>
      <c r="F492" s="1"/>
      <c r="G492" s="1"/>
      <c r="H492" s="1"/>
      <c r="I492" s="1"/>
      <c r="J492" s="1"/>
      <c r="K492" s="1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</row>
    <row r="493" spans="4:58" x14ac:dyDescent="0.25">
      <c r="D493" s="1"/>
      <c r="E493" s="1"/>
      <c r="F493" s="1"/>
      <c r="G493" s="1"/>
      <c r="H493" s="1"/>
      <c r="I493" s="1"/>
      <c r="J493" s="1"/>
      <c r="K493" s="1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</row>
    <row r="494" spans="4:58" x14ac:dyDescent="0.25">
      <c r="D494" s="1"/>
      <c r="E494" s="1"/>
      <c r="F494" s="1"/>
      <c r="G494" s="1"/>
      <c r="H494" s="1"/>
      <c r="I494" s="1"/>
      <c r="J494" s="1"/>
      <c r="K494" s="1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</row>
    <row r="495" spans="4:58" x14ac:dyDescent="0.25">
      <c r="D495" s="1"/>
      <c r="E495" s="1"/>
      <c r="F495" s="1"/>
      <c r="G495" s="1"/>
      <c r="H495" s="1"/>
      <c r="I495" s="1"/>
      <c r="J495" s="1"/>
      <c r="K495" s="1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</row>
    <row r="496" spans="4:58" x14ac:dyDescent="0.25">
      <c r="D496" s="1"/>
      <c r="E496" s="1"/>
      <c r="F496" s="1"/>
      <c r="G496" s="1"/>
      <c r="H496" s="1"/>
      <c r="I496" s="1"/>
      <c r="J496" s="1"/>
      <c r="K496" s="1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</row>
    <row r="497" spans="4:58" x14ac:dyDescent="0.25">
      <c r="D497" s="1"/>
      <c r="E497" s="1"/>
      <c r="F497" s="1"/>
      <c r="G497" s="1"/>
      <c r="H497" s="1"/>
      <c r="I497" s="1"/>
      <c r="J497" s="1"/>
      <c r="K497" s="1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</row>
    <row r="498" spans="4:58" x14ac:dyDescent="0.25">
      <c r="D498" s="1"/>
      <c r="E498" s="1"/>
      <c r="F498" s="1"/>
      <c r="G498" s="1"/>
      <c r="H498" s="1"/>
      <c r="I498" s="1"/>
      <c r="J498" s="1"/>
      <c r="K498" s="1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</row>
    <row r="499" spans="4:58" x14ac:dyDescent="0.25">
      <c r="D499" s="1"/>
      <c r="E499" s="1"/>
      <c r="F499" s="1"/>
      <c r="G499" s="1"/>
      <c r="H499" s="1"/>
      <c r="I499" s="1"/>
      <c r="J499" s="1"/>
      <c r="K499" s="1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</row>
    <row r="500" spans="4:58" x14ac:dyDescent="0.25">
      <c r="D500" s="1"/>
      <c r="E500" s="1"/>
      <c r="F500" s="1"/>
      <c r="G500" s="1"/>
      <c r="H500" s="1"/>
      <c r="I500" s="1"/>
      <c r="J500" s="1"/>
      <c r="K500" s="1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</row>
    <row r="501" spans="4:58" x14ac:dyDescent="0.25">
      <c r="D501" s="1"/>
      <c r="E501" s="1"/>
      <c r="F501" s="1"/>
      <c r="G501" s="1"/>
      <c r="H501" s="1"/>
      <c r="I501" s="1"/>
      <c r="J501" s="1"/>
      <c r="K501" s="1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</row>
    <row r="502" spans="4:58" x14ac:dyDescent="0.25">
      <c r="D502" s="1"/>
      <c r="E502" s="1"/>
      <c r="F502" s="1"/>
      <c r="G502" s="1"/>
      <c r="H502" s="1"/>
      <c r="I502" s="1"/>
      <c r="J502" s="1"/>
      <c r="K502" s="1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</row>
    <row r="503" spans="4:58" x14ac:dyDescent="0.25">
      <c r="D503" s="1"/>
      <c r="E503" s="1"/>
      <c r="F503" s="1"/>
      <c r="G503" s="1"/>
      <c r="H503" s="1"/>
      <c r="I503" s="1"/>
      <c r="J503" s="1"/>
      <c r="K503" s="1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</row>
    <row r="504" spans="4:58" x14ac:dyDescent="0.25">
      <c r="D504" s="1"/>
      <c r="E504" s="1"/>
      <c r="F504" s="1"/>
      <c r="G504" s="1"/>
      <c r="H504" s="1"/>
      <c r="I504" s="1"/>
      <c r="J504" s="1"/>
      <c r="K504" s="1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</row>
    <row r="505" spans="4:58" x14ac:dyDescent="0.25">
      <c r="D505" s="1"/>
      <c r="E505" s="1"/>
      <c r="F505" s="1"/>
      <c r="G505" s="1"/>
      <c r="H505" s="1"/>
      <c r="I505" s="1"/>
      <c r="J505" s="1"/>
      <c r="K505" s="1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</row>
    <row r="506" spans="4:58" x14ac:dyDescent="0.25">
      <c r="D506" s="1"/>
      <c r="E506" s="1"/>
      <c r="F506" s="1"/>
      <c r="G506" s="1"/>
      <c r="H506" s="1"/>
      <c r="I506" s="1"/>
      <c r="J506" s="1"/>
      <c r="K506" s="1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</row>
    <row r="507" spans="4:58" x14ac:dyDescent="0.25">
      <c r="D507" s="1"/>
      <c r="E507" s="1"/>
      <c r="F507" s="1"/>
      <c r="G507" s="1"/>
      <c r="H507" s="1"/>
      <c r="I507" s="1"/>
      <c r="J507" s="1"/>
      <c r="K507" s="1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</row>
    <row r="508" spans="4:58" x14ac:dyDescent="0.25">
      <c r="D508" s="1"/>
      <c r="E508" s="1"/>
      <c r="F508" s="1"/>
      <c r="G508" s="1"/>
      <c r="H508" s="1"/>
      <c r="I508" s="1"/>
      <c r="J508" s="1"/>
      <c r="K508" s="1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</row>
    <row r="509" spans="4:58" x14ac:dyDescent="0.25">
      <c r="D509" s="1"/>
      <c r="E509" s="1"/>
      <c r="F509" s="1"/>
      <c r="G509" s="1"/>
      <c r="H509" s="1"/>
      <c r="I509" s="1"/>
      <c r="J509" s="1"/>
      <c r="K509" s="1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</row>
    <row r="510" spans="4:58" x14ac:dyDescent="0.25">
      <c r="D510" s="1"/>
      <c r="E510" s="1"/>
      <c r="F510" s="1"/>
      <c r="G510" s="1"/>
      <c r="H510" s="1"/>
      <c r="I510" s="1"/>
      <c r="J510" s="1"/>
      <c r="K510" s="1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</row>
    <row r="511" spans="4:58" x14ac:dyDescent="0.25">
      <c r="D511" s="1"/>
      <c r="E511" s="1"/>
      <c r="F511" s="1"/>
      <c r="G511" s="1"/>
      <c r="H511" s="1"/>
      <c r="I511" s="1"/>
      <c r="J511" s="1"/>
      <c r="K511" s="1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</row>
    <row r="512" spans="4:58" x14ac:dyDescent="0.25">
      <c r="D512" s="1"/>
      <c r="E512" s="1"/>
      <c r="F512" s="1"/>
      <c r="G512" s="1"/>
      <c r="H512" s="1"/>
      <c r="I512" s="1"/>
      <c r="J512" s="1"/>
      <c r="K512" s="1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</row>
    <row r="513" spans="4:58" x14ac:dyDescent="0.25">
      <c r="D513" s="1"/>
      <c r="E513" s="1"/>
      <c r="F513" s="1"/>
      <c r="G513" s="1"/>
      <c r="H513" s="1"/>
      <c r="I513" s="1"/>
      <c r="J513" s="1"/>
      <c r="K513" s="1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</row>
    <row r="514" spans="4:58" x14ac:dyDescent="0.25">
      <c r="D514" s="1"/>
      <c r="E514" s="1"/>
      <c r="F514" s="1"/>
      <c r="G514" s="1"/>
      <c r="H514" s="1"/>
      <c r="I514" s="1"/>
      <c r="J514" s="1"/>
      <c r="K514" s="1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</row>
    <row r="515" spans="4:58" x14ac:dyDescent="0.25">
      <c r="D515" s="1"/>
      <c r="E515" s="1"/>
      <c r="F515" s="1"/>
      <c r="G515" s="1"/>
      <c r="H515" s="1"/>
      <c r="I515" s="1"/>
      <c r="J515" s="1"/>
      <c r="K515" s="1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</row>
    <row r="516" spans="4:58" x14ac:dyDescent="0.25">
      <c r="D516" s="1"/>
      <c r="E516" s="1"/>
      <c r="F516" s="1"/>
      <c r="G516" s="1"/>
      <c r="H516" s="1"/>
      <c r="I516" s="1"/>
      <c r="J516" s="1"/>
      <c r="K516" s="1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</row>
    <row r="517" spans="4:58" x14ac:dyDescent="0.25">
      <c r="D517" s="1"/>
      <c r="E517" s="1"/>
      <c r="F517" s="1"/>
      <c r="G517" s="1"/>
      <c r="H517" s="1"/>
      <c r="I517" s="1"/>
      <c r="J517" s="1"/>
      <c r="K517" s="1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</row>
    <row r="518" spans="4:58" x14ac:dyDescent="0.25">
      <c r="D518" s="1"/>
      <c r="E518" s="1"/>
      <c r="F518" s="1"/>
      <c r="G518" s="1"/>
      <c r="H518" s="1"/>
      <c r="I518" s="1"/>
      <c r="J518" s="1"/>
      <c r="K518" s="1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</row>
    <row r="519" spans="4:58" x14ac:dyDescent="0.25">
      <c r="D519" s="1"/>
      <c r="E519" s="1"/>
      <c r="F519" s="1"/>
      <c r="G519" s="1"/>
      <c r="H519" s="1"/>
      <c r="I519" s="1"/>
      <c r="J519" s="1"/>
      <c r="K519" s="1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</row>
    <row r="520" spans="4:58" x14ac:dyDescent="0.25">
      <c r="D520" s="1"/>
      <c r="E520" s="1"/>
      <c r="F520" s="1"/>
      <c r="G520" s="1"/>
      <c r="H520" s="1"/>
      <c r="I520" s="1"/>
      <c r="J520" s="1"/>
      <c r="K520" s="1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</row>
    <row r="521" spans="4:58" x14ac:dyDescent="0.25">
      <c r="D521" s="1"/>
      <c r="E521" s="1"/>
      <c r="F521" s="1"/>
      <c r="G521" s="1"/>
      <c r="H521" s="1"/>
      <c r="I521" s="1"/>
      <c r="J521" s="1"/>
      <c r="K521" s="1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</row>
    <row r="522" spans="4:58" x14ac:dyDescent="0.25">
      <c r="D522" s="1"/>
      <c r="E522" s="1"/>
      <c r="F522" s="1"/>
      <c r="G522" s="1"/>
      <c r="H522" s="1"/>
      <c r="I522" s="1"/>
      <c r="J522" s="1"/>
      <c r="K522" s="1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</row>
    <row r="523" spans="4:58" x14ac:dyDescent="0.25">
      <c r="D523" s="1"/>
      <c r="E523" s="1"/>
      <c r="F523" s="1"/>
      <c r="G523" s="1"/>
      <c r="H523" s="1"/>
      <c r="I523" s="1"/>
      <c r="J523" s="1"/>
      <c r="K523" s="1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</row>
    <row r="524" spans="4:58" x14ac:dyDescent="0.25">
      <c r="D524" s="1"/>
      <c r="E524" s="1"/>
      <c r="F524" s="1"/>
      <c r="G524" s="1"/>
      <c r="H524" s="1"/>
      <c r="I524" s="1"/>
      <c r="J524" s="1"/>
      <c r="K524" s="1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</row>
    <row r="525" spans="4:58" x14ac:dyDescent="0.25">
      <c r="D525" s="1"/>
      <c r="E525" s="1"/>
      <c r="F525" s="1"/>
      <c r="G525" s="1"/>
      <c r="H525" s="1"/>
      <c r="I525" s="1"/>
      <c r="J525" s="1"/>
      <c r="K525" s="1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</row>
    <row r="526" spans="4:58" x14ac:dyDescent="0.25">
      <c r="D526" s="1"/>
      <c r="E526" s="1"/>
      <c r="F526" s="1"/>
      <c r="G526" s="1"/>
      <c r="H526" s="1"/>
      <c r="I526" s="1"/>
      <c r="J526" s="1"/>
      <c r="K526" s="1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</row>
    <row r="527" spans="4:58" x14ac:dyDescent="0.25">
      <c r="D527" s="1"/>
      <c r="E527" s="1"/>
      <c r="F527" s="1"/>
      <c r="G527" s="1"/>
      <c r="H527" s="1"/>
      <c r="I527" s="1"/>
      <c r="J527" s="1"/>
      <c r="K527" s="1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</row>
    <row r="528" spans="4:58" x14ac:dyDescent="0.25">
      <c r="D528" s="1"/>
      <c r="E528" s="1"/>
      <c r="F528" s="1"/>
      <c r="G528" s="1"/>
      <c r="H528" s="1"/>
      <c r="I528" s="1"/>
      <c r="J528" s="1"/>
      <c r="K528" s="1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</row>
    <row r="529" spans="4:58" x14ac:dyDescent="0.25">
      <c r="D529" s="1"/>
      <c r="E529" s="1"/>
      <c r="F529" s="1"/>
      <c r="G529" s="1"/>
      <c r="H529" s="1"/>
      <c r="I529" s="1"/>
      <c r="J529" s="1"/>
      <c r="K529" s="1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</row>
    <row r="530" spans="4:58" x14ac:dyDescent="0.25">
      <c r="D530" s="1"/>
      <c r="E530" s="1"/>
      <c r="F530" s="1"/>
      <c r="G530" s="1"/>
      <c r="H530" s="1"/>
      <c r="I530" s="1"/>
      <c r="J530" s="1"/>
      <c r="K530" s="1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</row>
    <row r="531" spans="4:58" x14ac:dyDescent="0.25">
      <c r="D531" s="1"/>
      <c r="E531" s="1"/>
      <c r="F531" s="1"/>
      <c r="G531" s="1"/>
      <c r="H531" s="1"/>
      <c r="I531" s="1"/>
      <c r="J531" s="1"/>
      <c r="K531" s="1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</row>
    <row r="532" spans="4:58" x14ac:dyDescent="0.25">
      <c r="D532" s="1"/>
      <c r="E532" s="1"/>
      <c r="F532" s="1"/>
      <c r="G532" s="1"/>
      <c r="H532" s="1"/>
      <c r="I532" s="1"/>
      <c r="J532" s="1"/>
      <c r="K532" s="1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</row>
    <row r="533" spans="4:58" x14ac:dyDescent="0.25">
      <c r="D533" s="1"/>
      <c r="E533" s="1"/>
      <c r="F533" s="1"/>
      <c r="G533" s="1"/>
      <c r="H533" s="1"/>
      <c r="I533" s="1"/>
      <c r="J533" s="1"/>
      <c r="K533" s="1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</row>
    <row r="534" spans="4:58" x14ac:dyDescent="0.25">
      <c r="D534" s="1"/>
      <c r="E534" s="1"/>
      <c r="F534" s="1"/>
      <c r="G534" s="1"/>
      <c r="H534" s="1"/>
      <c r="I534" s="1"/>
      <c r="J534" s="1"/>
      <c r="K534" s="1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</row>
    <row r="535" spans="4:58" x14ac:dyDescent="0.25">
      <c r="D535" s="1"/>
      <c r="E535" s="1"/>
      <c r="F535" s="1"/>
      <c r="G535" s="1"/>
      <c r="H535" s="1"/>
      <c r="I535" s="1"/>
      <c r="J535" s="1"/>
      <c r="K535" s="1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</row>
    <row r="536" spans="4:58" x14ac:dyDescent="0.25">
      <c r="D536" s="1"/>
      <c r="E536" s="1"/>
      <c r="F536" s="1"/>
      <c r="G536" s="1"/>
      <c r="H536" s="1"/>
      <c r="I536" s="1"/>
      <c r="J536" s="1"/>
      <c r="K536" s="1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</row>
    <row r="537" spans="4:58" x14ac:dyDescent="0.25">
      <c r="D537" s="1"/>
      <c r="E537" s="1"/>
      <c r="F537" s="1"/>
      <c r="G537" s="1"/>
      <c r="H537" s="1"/>
      <c r="I537" s="1"/>
      <c r="J537" s="1"/>
      <c r="K537" s="1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</row>
    <row r="538" spans="4:58" x14ac:dyDescent="0.25">
      <c r="D538" s="1"/>
      <c r="E538" s="1"/>
      <c r="F538" s="1"/>
      <c r="G538" s="1"/>
      <c r="H538" s="1"/>
      <c r="I538" s="1"/>
      <c r="J538" s="1"/>
      <c r="K538" s="1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</row>
    <row r="539" spans="4:58" x14ac:dyDescent="0.25">
      <c r="D539" s="1"/>
      <c r="E539" s="1"/>
      <c r="F539" s="1"/>
      <c r="G539" s="1"/>
      <c r="H539" s="1"/>
      <c r="I539" s="1"/>
      <c r="J539" s="1"/>
      <c r="K539" s="1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</row>
    <row r="540" spans="4:58" x14ac:dyDescent="0.25">
      <c r="D540" s="1"/>
      <c r="E540" s="1"/>
      <c r="F540" s="1"/>
      <c r="G540" s="1"/>
      <c r="H540" s="1"/>
      <c r="I540" s="1"/>
      <c r="J540" s="1"/>
      <c r="K540" s="1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</row>
    <row r="541" spans="4:58" x14ac:dyDescent="0.25">
      <c r="D541" s="1"/>
      <c r="E541" s="1"/>
      <c r="F541" s="1"/>
      <c r="G541" s="1"/>
      <c r="H541" s="1"/>
      <c r="I541" s="1"/>
      <c r="J541" s="1"/>
      <c r="K541" s="1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</row>
    <row r="542" spans="4:58" x14ac:dyDescent="0.25">
      <c r="D542" s="1"/>
      <c r="E542" s="1"/>
      <c r="F542" s="1"/>
      <c r="G542" s="1"/>
      <c r="H542" s="1"/>
      <c r="I542" s="1"/>
      <c r="J542" s="1"/>
      <c r="K542" s="1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</row>
    <row r="543" spans="4:58" x14ac:dyDescent="0.25">
      <c r="D543" s="1"/>
      <c r="E543" s="1"/>
      <c r="F543" s="1"/>
      <c r="G543" s="1"/>
      <c r="H543" s="1"/>
      <c r="I543" s="1"/>
      <c r="J543" s="1"/>
      <c r="K543" s="1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</row>
    <row r="544" spans="4:58" x14ac:dyDescent="0.25">
      <c r="D544" s="1"/>
      <c r="E544" s="1"/>
      <c r="F544" s="1"/>
      <c r="G544" s="1"/>
      <c r="H544" s="1"/>
      <c r="I544" s="1"/>
      <c r="J544" s="1"/>
      <c r="K544" s="1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</row>
    <row r="545" spans="4:58" x14ac:dyDescent="0.25">
      <c r="D545" s="1"/>
      <c r="E545" s="1"/>
      <c r="F545" s="1"/>
      <c r="G545" s="1"/>
      <c r="H545" s="1"/>
      <c r="I545" s="1"/>
      <c r="J545" s="1"/>
      <c r="K545" s="1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</row>
    <row r="546" spans="4:58" x14ac:dyDescent="0.25">
      <c r="D546" s="1"/>
      <c r="E546" s="1"/>
      <c r="F546" s="1"/>
      <c r="G546" s="1"/>
      <c r="H546" s="1"/>
      <c r="I546" s="1"/>
      <c r="J546" s="1"/>
      <c r="K546" s="1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</row>
    <row r="547" spans="4:58" x14ac:dyDescent="0.25">
      <c r="D547" s="1"/>
      <c r="E547" s="1"/>
      <c r="F547" s="1"/>
      <c r="G547" s="1"/>
      <c r="H547" s="1"/>
      <c r="I547" s="1"/>
      <c r="J547" s="1"/>
      <c r="K547" s="1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</row>
    <row r="548" spans="4:58" x14ac:dyDescent="0.25">
      <c r="D548" s="1"/>
      <c r="E548" s="1"/>
      <c r="F548" s="1"/>
      <c r="G548" s="1"/>
      <c r="H548" s="1"/>
      <c r="I548" s="1"/>
      <c r="J548" s="1"/>
      <c r="K548" s="1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</row>
    <row r="549" spans="4:58" x14ac:dyDescent="0.25">
      <c r="D549" s="1"/>
      <c r="E549" s="1"/>
      <c r="F549" s="1"/>
      <c r="G549" s="1"/>
      <c r="H549" s="1"/>
      <c r="I549" s="1"/>
      <c r="J549" s="1"/>
      <c r="K549" s="1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</row>
    <row r="550" spans="4:58" x14ac:dyDescent="0.25">
      <c r="D550" s="1"/>
      <c r="E550" s="1"/>
      <c r="F550" s="1"/>
      <c r="G550" s="1"/>
      <c r="H550" s="1"/>
      <c r="I550" s="1"/>
      <c r="J550" s="1"/>
      <c r="K550" s="1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</row>
    <row r="551" spans="4:58" x14ac:dyDescent="0.25">
      <c r="D551" s="1"/>
      <c r="E551" s="1"/>
      <c r="F551" s="1"/>
      <c r="G551" s="1"/>
      <c r="H551" s="1"/>
      <c r="I551" s="1"/>
      <c r="J551" s="1"/>
      <c r="K551" s="1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</row>
    <row r="552" spans="4:58" x14ac:dyDescent="0.25">
      <c r="D552" s="1"/>
      <c r="E552" s="1"/>
      <c r="F552" s="1"/>
      <c r="G552" s="1"/>
      <c r="H552" s="1"/>
      <c r="I552" s="1"/>
      <c r="J552" s="1"/>
      <c r="K552" s="1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</row>
    <row r="553" spans="4:58" x14ac:dyDescent="0.25">
      <c r="D553" s="1"/>
      <c r="E553" s="1"/>
      <c r="F553" s="1"/>
      <c r="G553" s="1"/>
      <c r="H553" s="1"/>
      <c r="I553" s="1"/>
      <c r="J553" s="1"/>
      <c r="K553" s="1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</row>
    <row r="554" spans="4:58" x14ac:dyDescent="0.25">
      <c r="D554" s="1"/>
      <c r="E554" s="1"/>
      <c r="F554" s="1"/>
      <c r="G554" s="1"/>
      <c r="H554" s="1"/>
      <c r="I554" s="1"/>
      <c r="J554" s="1"/>
      <c r="K554" s="1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</row>
    <row r="555" spans="4:58" x14ac:dyDescent="0.25">
      <c r="D555" s="1"/>
      <c r="E555" s="1"/>
      <c r="F555" s="1"/>
      <c r="G555" s="1"/>
      <c r="H555" s="1"/>
      <c r="I555" s="1"/>
      <c r="J555" s="1"/>
      <c r="K555" s="1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</row>
    <row r="556" spans="4:58" x14ac:dyDescent="0.25">
      <c r="D556" s="1"/>
      <c r="E556" s="1"/>
      <c r="F556" s="1"/>
      <c r="G556" s="1"/>
      <c r="H556" s="1"/>
      <c r="I556" s="1"/>
      <c r="J556" s="1"/>
      <c r="K556" s="1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</row>
    <row r="557" spans="4:58" x14ac:dyDescent="0.25">
      <c r="D557" s="1"/>
      <c r="E557" s="1"/>
      <c r="F557" s="1"/>
      <c r="G557" s="1"/>
      <c r="H557" s="1"/>
      <c r="I557" s="1"/>
      <c r="J557" s="1"/>
      <c r="K557" s="1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</row>
    <row r="558" spans="4:58" x14ac:dyDescent="0.25">
      <c r="D558" s="1"/>
      <c r="E558" s="1"/>
      <c r="F558" s="1"/>
      <c r="G558" s="1"/>
      <c r="H558" s="1"/>
      <c r="I558" s="1"/>
      <c r="J558" s="1"/>
      <c r="K558" s="1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</row>
    <row r="559" spans="4:58" x14ac:dyDescent="0.25">
      <c r="D559" s="1"/>
      <c r="E559" s="1"/>
      <c r="F559" s="1"/>
      <c r="G559" s="1"/>
      <c r="H559" s="1"/>
      <c r="I559" s="1"/>
      <c r="J559" s="1"/>
      <c r="K559" s="1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</row>
    <row r="560" spans="4:58" x14ac:dyDescent="0.25">
      <c r="D560" s="1"/>
      <c r="E560" s="1"/>
      <c r="F560" s="1"/>
      <c r="G560" s="1"/>
      <c r="H560" s="1"/>
      <c r="I560" s="1"/>
      <c r="J560" s="1"/>
      <c r="K560" s="1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</row>
    <row r="561" spans="4:58" x14ac:dyDescent="0.25">
      <c r="D561" s="1"/>
      <c r="E561" s="1"/>
      <c r="F561" s="1"/>
      <c r="G561" s="1"/>
      <c r="H561" s="1"/>
      <c r="I561" s="1"/>
      <c r="J561" s="1"/>
      <c r="K561" s="1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</row>
    <row r="562" spans="4:58" x14ac:dyDescent="0.25">
      <c r="D562" s="1"/>
      <c r="E562" s="1"/>
      <c r="F562" s="1"/>
      <c r="G562" s="1"/>
      <c r="H562" s="1"/>
      <c r="I562" s="1"/>
      <c r="J562" s="1"/>
      <c r="K562" s="1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</row>
    <row r="563" spans="4:58" x14ac:dyDescent="0.25">
      <c r="D563" s="1"/>
      <c r="E563" s="1"/>
      <c r="F563" s="1"/>
      <c r="G563" s="1"/>
      <c r="H563" s="1"/>
      <c r="I563" s="1"/>
      <c r="J563" s="1"/>
      <c r="K563" s="1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</row>
    <row r="564" spans="4:58" x14ac:dyDescent="0.25">
      <c r="D564" s="1"/>
      <c r="E564" s="1"/>
      <c r="F564" s="1"/>
      <c r="G564" s="1"/>
      <c r="H564" s="1"/>
      <c r="I564" s="1"/>
      <c r="J564" s="1"/>
      <c r="K564" s="1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</row>
    <row r="565" spans="4:58" x14ac:dyDescent="0.25">
      <c r="D565" s="1"/>
      <c r="E565" s="1"/>
      <c r="F565" s="1"/>
      <c r="G565" s="1"/>
      <c r="H565" s="1"/>
      <c r="I565" s="1"/>
      <c r="J565" s="1"/>
      <c r="K565" s="1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</row>
    <row r="566" spans="4:58" x14ac:dyDescent="0.25">
      <c r="D566" s="1"/>
      <c r="E566" s="1"/>
      <c r="F566" s="1"/>
      <c r="G566" s="1"/>
      <c r="H566" s="1"/>
      <c r="I566" s="1"/>
      <c r="J566" s="1"/>
      <c r="K566" s="1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</row>
    <row r="567" spans="4:58" x14ac:dyDescent="0.25">
      <c r="D567" s="1"/>
      <c r="E567" s="1"/>
      <c r="F567" s="1"/>
      <c r="G567" s="1"/>
      <c r="H567" s="1"/>
      <c r="I567" s="1"/>
      <c r="J567" s="1"/>
      <c r="K567" s="1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</row>
    <row r="568" spans="4:58" x14ac:dyDescent="0.25">
      <c r="D568" s="1"/>
      <c r="E568" s="1"/>
      <c r="F568" s="1"/>
      <c r="G568" s="1"/>
      <c r="H568" s="1"/>
      <c r="I568" s="1"/>
      <c r="J568" s="1"/>
      <c r="K568" s="1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</row>
    <row r="569" spans="4:58" x14ac:dyDescent="0.25">
      <c r="D569" s="1"/>
      <c r="E569" s="1"/>
      <c r="F569" s="1"/>
      <c r="G569" s="1"/>
      <c r="H569" s="1"/>
      <c r="I569" s="1"/>
      <c r="J569" s="1"/>
      <c r="K569" s="1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</row>
    <row r="570" spans="4:58" x14ac:dyDescent="0.25">
      <c r="D570" s="1"/>
      <c r="E570" s="1"/>
      <c r="F570" s="1"/>
      <c r="G570" s="1"/>
      <c r="H570" s="1"/>
      <c r="I570" s="1"/>
      <c r="J570" s="1"/>
      <c r="K570" s="1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</row>
    <row r="571" spans="4:58" x14ac:dyDescent="0.25">
      <c r="D571" s="1"/>
      <c r="E571" s="1"/>
      <c r="F571" s="1"/>
      <c r="G571" s="1"/>
      <c r="H571" s="1"/>
      <c r="I571" s="1"/>
      <c r="J571" s="1"/>
      <c r="K571" s="1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</row>
    <row r="572" spans="4:58" x14ac:dyDescent="0.25">
      <c r="D572" s="1"/>
      <c r="E572" s="1"/>
      <c r="F572" s="1"/>
      <c r="G572" s="1"/>
      <c r="H572" s="1"/>
      <c r="I572" s="1"/>
      <c r="J572" s="1"/>
      <c r="K572" s="1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</row>
    <row r="573" spans="4:58" x14ac:dyDescent="0.25">
      <c r="D573" s="1"/>
      <c r="E573" s="1"/>
      <c r="F573" s="1"/>
      <c r="G573" s="1"/>
      <c r="H573" s="1"/>
      <c r="I573" s="1"/>
      <c r="J573" s="1"/>
      <c r="K573" s="1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</row>
    <row r="574" spans="4:58" x14ac:dyDescent="0.25">
      <c r="D574" s="1"/>
      <c r="E574" s="1"/>
      <c r="F574" s="1"/>
      <c r="G574" s="1"/>
      <c r="H574" s="1"/>
      <c r="I574" s="1"/>
      <c r="J574" s="1"/>
      <c r="K574" s="1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</row>
    <row r="575" spans="4:58" x14ac:dyDescent="0.25">
      <c r="D575" s="1"/>
      <c r="E575" s="1"/>
      <c r="F575" s="1"/>
      <c r="G575" s="1"/>
      <c r="H575" s="1"/>
      <c r="I575" s="1"/>
      <c r="J575" s="1"/>
      <c r="K575" s="1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</row>
    <row r="576" spans="4:58" x14ac:dyDescent="0.25">
      <c r="D576" s="1"/>
      <c r="E576" s="1"/>
      <c r="F576" s="1"/>
      <c r="G576" s="1"/>
      <c r="H576" s="1"/>
      <c r="I576" s="1"/>
      <c r="J576" s="1"/>
      <c r="K576" s="1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</row>
    <row r="577" spans="4:58" x14ac:dyDescent="0.25">
      <c r="D577" s="1"/>
      <c r="E577" s="1"/>
      <c r="F577" s="1"/>
      <c r="G577" s="1"/>
      <c r="H577" s="1"/>
      <c r="I577" s="1"/>
      <c r="J577" s="1"/>
      <c r="K577" s="1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</row>
    <row r="578" spans="4:58" x14ac:dyDescent="0.25">
      <c r="D578" s="1"/>
      <c r="E578" s="1"/>
      <c r="F578" s="1"/>
      <c r="G578" s="1"/>
      <c r="H578" s="1"/>
      <c r="I578" s="1"/>
      <c r="J578" s="1"/>
      <c r="K578" s="1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</row>
    <row r="579" spans="4:58" x14ac:dyDescent="0.25">
      <c r="D579" s="1"/>
      <c r="E579" s="1"/>
      <c r="F579" s="1"/>
      <c r="G579" s="1"/>
      <c r="H579" s="1"/>
      <c r="I579" s="1"/>
      <c r="J579" s="1"/>
      <c r="K579" s="1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</row>
    <row r="580" spans="4:58" x14ac:dyDescent="0.25">
      <c r="D580" s="1"/>
      <c r="E580" s="1"/>
      <c r="F580" s="1"/>
      <c r="G580" s="1"/>
      <c r="H580" s="1"/>
      <c r="I580" s="1"/>
      <c r="J580" s="1"/>
      <c r="K580" s="1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</row>
    <row r="581" spans="4:58" x14ac:dyDescent="0.25">
      <c r="D581" s="1"/>
      <c r="E581" s="1"/>
      <c r="F581" s="1"/>
      <c r="G581" s="1"/>
      <c r="H581" s="1"/>
      <c r="I581" s="1"/>
      <c r="J581" s="1"/>
      <c r="K581" s="1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</row>
    <row r="582" spans="4:58" x14ac:dyDescent="0.25">
      <c r="D582" s="1"/>
      <c r="E582" s="1"/>
      <c r="F582" s="1"/>
      <c r="G582" s="1"/>
      <c r="H582" s="1"/>
      <c r="I582" s="1"/>
      <c r="J582" s="1"/>
      <c r="K582" s="1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</row>
    <row r="583" spans="4:58" x14ac:dyDescent="0.25">
      <c r="D583" s="1"/>
      <c r="E583" s="1"/>
      <c r="F583" s="1"/>
      <c r="G583" s="1"/>
      <c r="H583" s="1"/>
      <c r="I583" s="1"/>
      <c r="J583" s="1"/>
      <c r="K583" s="1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</row>
    <row r="584" spans="4:58" x14ac:dyDescent="0.25">
      <c r="D584" s="1"/>
      <c r="E584" s="1"/>
      <c r="F584" s="1"/>
      <c r="G584" s="1"/>
      <c r="H584" s="1"/>
      <c r="I584" s="1"/>
      <c r="J584" s="1"/>
      <c r="K584" s="1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</row>
    <row r="585" spans="4:58" x14ac:dyDescent="0.25">
      <c r="D585" s="1"/>
      <c r="E585" s="1"/>
      <c r="F585" s="1"/>
      <c r="G585" s="1"/>
      <c r="H585" s="1"/>
      <c r="I585" s="1"/>
      <c r="J585" s="1"/>
      <c r="K585" s="1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</row>
    <row r="586" spans="4:58" x14ac:dyDescent="0.25">
      <c r="D586" s="1"/>
      <c r="E586" s="1"/>
      <c r="F586" s="1"/>
      <c r="G586" s="1"/>
      <c r="H586" s="1"/>
      <c r="I586" s="1"/>
      <c r="J586" s="1"/>
      <c r="K586" s="1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</row>
    <row r="587" spans="4:58" x14ac:dyDescent="0.25">
      <c r="D587" s="1"/>
      <c r="E587" s="1"/>
      <c r="F587" s="1"/>
      <c r="G587" s="1"/>
      <c r="H587" s="1"/>
      <c r="I587" s="1"/>
      <c r="J587" s="1"/>
      <c r="K587" s="1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</row>
    <row r="588" spans="4:58" x14ac:dyDescent="0.25">
      <c r="D588" s="1"/>
      <c r="E588" s="1"/>
      <c r="F588" s="1"/>
      <c r="G588" s="1"/>
      <c r="H588" s="1"/>
      <c r="I588" s="1"/>
      <c r="J588" s="1"/>
      <c r="K588" s="1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</row>
    <row r="589" spans="4:58" x14ac:dyDescent="0.25">
      <c r="D589" s="1"/>
      <c r="E589" s="1"/>
      <c r="F589" s="1"/>
      <c r="G589" s="1"/>
      <c r="H589" s="1"/>
      <c r="I589" s="1"/>
      <c r="J589" s="1"/>
      <c r="K589" s="1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</row>
    <row r="590" spans="4:58" x14ac:dyDescent="0.25">
      <c r="D590" s="1"/>
      <c r="E590" s="1"/>
      <c r="F590" s="1"/>
      <c r="G590" s="1"/>
      <c r="H590" s="1"/>
      <c r="I590" s="1"/>
      <c r="J590" s="1"/>
      <c r="K590" s="1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</row>
    <row r="591" spans="4:58" x14ac:dyDescent="0.25">
      <c r="D591" s="1"/>
      <c r="E591" s="1"/>
      <c r="F591" s="1"/>
      <c r="G591" s="1"/>
      <c r="H591" s="1"/>
      <c r="I591" s="1"/>
      <c r="J591" s="1"/>
      <c r="K591" s="1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</row>
    <row r="592" spans="4:58" x14ac:dyDescent="0.25">
      <c r="D592" s="1"/>
      <c r="E592" s="1"/>
      <c r="F592" s="1"/>
      <c r="G592" s="1"/>
      <c r="H592" s="1"/>
      <c r="I592" s="1"/>
      <c r="J592" s="1"/>
      <c r="K592" s="1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</row>
    <row r="593" spans="4:58" x14ac:dyDescent="0.25">
      <c r="D593" s="1"/>
      <c r="E593" s="1"/>
      <c r="F593" s="1"/>
      <c r="G593" s="1"/>
      <c r="H593" s="1"/>
      <c r="I593" s="1"/>
      <c r="J593" s="1"/>
      <c r="K593" s="1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</row>
    <row r="594" spans="4:58" x14ac:dyDescent="0.25">
      <c r="D594" s="1"/>
      <c r="E594" s="1"/>
      <c r="F594" s="1"/>
      <c r="G594" s="1"/>
      <c r="H594" s="1"/>
      <c r="I594" s="1"/>
      <c r="J594" s="1"/>
      <c r="K594" s="1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</row>
    <row r="595" spans="4:58" x14ac:dyDescent="0.25">
      <c r="D595" s="1"/>
      <c r="E595" s="1"/>
      <c r="F595" s="1"/>
      <c r="G595" s="1"/>
      <c r="H595" s="1"/>
      <c r="I595" s="1"/>
      <c r="J595" s="1"/>
      <c r="K595" s="1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</row>
    <row r="596" spans="4:58" x14ac:dyDescent="0.25">
      <c r="D596" s="1"/>
      <c r="E596" s="1"/>
      <c r="F596" s="1"/>
      <c r="G596" s="1"/>
      <c r="H596" s="1"/>
      <c r="I596" s="1"/>
      <c r="J596" s="1"/>
      <c r="K596" s="1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</row>
    <row r="597" spans="4:58" x14ac:dyDescent="0.25">
      <c r="D597" s="1"/>
      <c r="E597" s="1"/>
      <c r="F597" s="1"/>
      <c r="G597" s="1"/>
      <c r="H597" s="1"/>
      <c r="I597" s="1"/>
      <c r="J597" s="1"/>
      <c r="K597" s="1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</row>
    <row r="598" spans="4:58" x14ac:dyDescent="0.25">
      <c r="D598" s="1"/>
      <c r="E598" s="1"/>
      <c r="F598" s="1"/>
      <c r="G598" s="1"/>
      <c r="H598" s="1"/>
      <c r="I598" s="1"/>
      <c r="J598" s="1"/>
      <c r="K598" s="1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</row>
    <row r="599" spans="4:58" x14ac:dyDescent="0.25">
      <c r="D599" s="1"/>
      <c r="E599" s="1"/>
      <c r="F599" s="1"/>
      <c r="G599" s="1"/>
      <c r="H599" s="1"/>
      <c r="I599" s="1"/>
      <c r="J599" s="1"/>
      <c r="K599" s="1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</row>
    <row r="600" spans="4:58" x14ac:dyDescent="0.25">
      <c r="D600" s="1"/>
      <c r="E600" s="1"/>
      <c r="F600" s="1"/>
      <c r="G600" s="1"/>
      <c r="H600" s="1"/>
      <c r="I600" s="1"/>
      <c r="J600" s="1"/>
      <c r="K600" s="1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</row>
    <row r="601" spans="4:58" x14ac:dyDescent="0.25">
      <c r="D601" s="1"/>
      <c r="E601" s="1"/>
      <c r="F601" s="1"/>
      <c r="G601" s="1"/>
      <c r="H601" s="1"/>
      <c r="I601" s="1"/>
      <c r="J601" s="1"/>
      <c r="K601" s="1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</row>
    <row r="602" spans="4:58" x14ac:dyDescent="0.25">
      <c r="D602" s="1"/>
      <c r="E602" s="1"/>
      <c r="F602" s="1"/>
      <c r="G602" s="1"/>
      <c r="H602" s="1"/>
      <c r="I602" s="1"/>
      <c r="J602" s="1"/>
      <c r="K602" s="1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</row>
    <row r="603" spans="4:58" x14ac:dyDescent="0.25">
      <c r="D603" s="1"/>
      <c r="E603" s="1"/>
      <c r="F603" s="1"/>
      <c r="G603" s="1"/>
      <c r="H603" s="1"/>
      <c r="I603" s="1"/>
      <c r="J603" s="1"/>
      <c r="K603" s="1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</row>
    <row r="604" spans="4:58" x14ac:dyDescent="0.25">
      <c r="D604" s="1"/>
      <c r="E604" s="1"/>
      <c r="F604" s="1"/>
      <c r="G604" s="1"/>
      <c r="H604" s="1"/>
      <c r="I604" s="1"/>
      <c r="J604" s="1"/>
      <c r="K604" s="1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</row>
    <row r="605" spans="4:58" x14ac:dyDescent="0.25">
      <c r="D605" s="1"/>
      <c r="E605" s="1"/>
      <c r="F605" s="1"/>
      <c r="G605" s="1"/>
      <c r="H605" s="1"/>
      <c r="I605" s="1"/>
      <c r="J605" s="1"/>
      <c r="K605" s="1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</row>
    <row r="606" spans="4:58" x14ac:dyDescent="0.25">
      <c r="D606" s="1"/>
      <c r="E606" s="1"/>
      <c r="F606" s="1"/>
      <c r="G606" s="1"/>
      <c r="H606" s="1"/>
      <c r="I606" s="1"/>
      <c r="J606" s="1"/>
      <c r="K606" s="1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</row>
    <row r="607" spans="4:58" x14ac:dyDescent="0.25">
      <c r="D607" s="1"/>
      <c r="E607" s="1"/>
      <c r="F607" s="1"/>
      <c r="G607" s="1"/>
      <c r="H607" s="1"/>
      <c r="I607" s="1"/>
      <c r="J607" s="1"/>
      <c r="K607" s="1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</row>
    <row r="608" spans="4:58" x14ac:dyDescent="0.25">
      <c r="D608" s="1"/>
      <c r="E608" s="1"/>
      <c r="F608" s="1"/>
      <c r="G608" s="1"/>
      <c r="H608" s="1"/>
      <c r="I608" s="1"/>
      <c r="J608" s="1"/>
      <c r="K608" s="1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</row>
    <row r="609" spans="4:58" x14ac:dyDescent="0.25">
      <c r="D609" s="1"/>
      <c r="E609" s="1"/>
      <c r="F609" s="1"/>
      <c r="G609" s="1"/>
      <c r="H609" s="1"/>
      <c r="I609" s="1"/>
      <c r="J609" s="1"/>
      <c r="K609" s="1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</row>
    <row r="610" spans="4:58" x14ac:dyDescent="0.25">
      <c r="D610" s="1"/>
      <c r="E610" s="1"/>
      <c r="F610" s="1"/>
      <c r="G610" s="1"/>
      <c r="H610" s="1"/>
      <c r="I610" s="1"/>
      <c r="J610" s="1"/>
      <c r="K610" s="1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</row>
    <row r="611" spans="4:58" x14ac:dyDescent="0.25">
      <c r="D611" s="1"/>
      <c r="E611" s="1"/>
      <c r="F611" s="1"/>
      <c r="G611" s="1"/>
      <c r="H611" s="1"/>
      <c r="I611" s="1"/>
      <c r="J611" s="1"/>
      <c r="K611" s="1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</row>
    <row r="612" spans="4:58" x14ac:dyDescent="0.25">
      <c r="D612" s="1"/>
      <c r="E612" s="1"/>
      <c r="F612" s="1"/>
      <c r="G612" s="1"/>
      <c r="H612" s="1"/>
      <c r="I612" s="1"/>
      <c r="J612" s="1"/>
      <c r="K612" s="1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</row>
    <row r="613" spans="4:58" x14ac:dyDescent="0.25">
      <c r="D613" s="1"/>
      <c r="E613" s="1"/>
      <c r="F613" s="1"/>
      <c r="G613" s="1"/>
      <c r="H613" s="1"/>
      <c r="I613" s="1"/>
      <c r="J613" s="1"/>
      <c r="K613" s="1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</row>
    <row r="614" spans="4:58" x14ac:dyDescent="0.25">
      <c r="D614" s="1"/>
      <c r="E614" s="1"/>
      <c r="F614" s="1"/>
      <c r="G614" s="1"/>
      <c r="H614" s="1"/>
      <c r="I614" s="1"/>
      <c r="J614" s="1"/>
      <c r="K614" s="1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</row>
    <row r="615" spans="4:58" x14ac:dyDescent="0.25">
      <c r="D615" s="1"/>
      <c r="E615" s="1"/>
      <c r="F615" s="1"/>
      <c r="G615" s="1"/>
      <c r="H615" s="1"/>
      <c r="I615" s="1"/>
      <c r="J615" s="1"/>
      <c r="K615" s="1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</row>
    <row r="616" spans="4:58" x14ac:dyDescent="0.25">
      <c r="D616" s="1"/>
      <c r="E616" s="1"/>
      <c r="F616" s="1"/>
      <c r="G616" s="1"/>
      <c r="H616" s="1"/>
      <c r="I616" s="1"/>
      <c r="J616" s="1"/>
      <c r="K616" s="1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</row>
    <row r="617" spans="4:58" x14ac:dyDescent="0.25">
      <c r="D617" s="1"/>
      <c r="E617" s="1"/>
      <c r="F617" s="1"/>
      <c r="G617" s="1"/>
      <c r="H617" s="1"/>
      <c r="I617" s="1"/>
      <c r="J617" s="1"/>
      <c r="K617" s="1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</row>
    <row r="618" spans="4:58" x14ac:dyDescent="0.25">
      <c r="D618" s="1"/>
      <c r="E618" s="1"/>
      <c r="F618" s="1"/>
      <c r="G618" s="1"/>
      <c r="H618" s="1"/>
      <c r="I618" s="1"/>
      <c r="J618" s="1"/>
      <c r="K618" s="1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</row>
    <row r="619" spans="4:58" x14ac:dyDescent="0.25">
      <c r="D619" s="1"/>
      <c r="E619" s="1"/>
      <c r="F619" s="1"/>
      <c r="G619" s="1"/>
      <c r="H619" s="1"/>
      <c r="I619" s="1"/>
      <c r="J619" s="1"/>
      <c r="K619" s="1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</row>
    <row r="620" spans="4:58" x14ac:dyDescent="0.25">
      <c r="D620" s="1"/>
      <c r="E620" s="1"/>
      <c r="F620" s="1"/>
      <c r="G620" s="1"/>
      <c r="H620" s="1"/>
      <c r="I620" s="1"/>
      <c r="J620" s="1"/>
      <c r="K620" s="1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</row>
  </sheetData>
  <pageMargins left="0.75" right="0.75" top="0.73" bottom="0" header="0.73" footer="0.4"/>
  <pageSetup orientation="portrait" r:id="rId1"/>
  <headerFooter alignWithMargins="0">
    <oddFooter>&amp;RB-5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Obligation by Mechanism</vt:lpstr>
      <vt:lpstr>'Obligation by Mechanism'!Print_Area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Dvision Obligations by Mechanism, FY 2019</dc:title>
  <dc:subject>NCI Dvision Obligations by Mechanism, FY 2019</dc:subject>
  <dc:creator>NCI</dc:creator>
  <cp:keywords>NCI, Division Obligation by Mechanism, funding, Fiscal Year 2019</cp:keywords>
  <cp:lastModifiedBy>Montemurro-Hutchinson, Ally (NIH/NCI) [C]</cp:lastModifiedBy>
  <dcterms:created xsi:type="dcterms:W3CDTF">2016-06-22T19:07:24Z</dcterms:created>
  <dcterms:modified xsi:type="dcterms:W3CDTF">2020-04-30T18:27:22Z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