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h-my.sharepoint.com/personal/thrashlp_nih_gov/Documents/Projects/Large/FactBook Updates/"/>
    </mc:Choice>
  </mc:AlternateContent>
  <xr:revisionPtr revIDLastSave="0" documentId="8_{0D2EF41B-5A2D-4E7B-A633-F6A04F14BB43}" xr6:coauthVersionLast="47" xr6:coauthVersionMax="47" xr10:uidLastSave="{00000000-0000-0000-0000-000000000000}"/>
  <bookViews>
    <workbookView xWindow="-120" yWindow="-120" windowWidth="29040" windowHeight="15840" xr2:uid="{AC8F65AE-EAA4-492A-ACA6-4CCFF86426CC}"/>
  </bookViews>
  <sheets>
    <sheet name="FBE11; Award by State" sheetId="2" r:id="rId1"/>
    <sheet name="FBE13; Inst Receiving &gt; 15M" sheetId="3" r:id="rId2"/>
  </sheets>
  <externalReferences>
    <externalReference r:id="rId3"/>
    <externalReference r:id="rId4"/>
  </externalReferences>
  <definedNames>
    <definedName name="\1">#N/A</definedName>
    <definedName name="\P">#N/A</definedName>
    <definedName name="\W">#N/A</definedName>
    <definedName name="_1TRANSFER_1">#N/A</definedName>
    <definedName name="_xlnm._FilterDatabase" localSheetId="0" hidden="1">'FBE11; Award by State'!$A$7:$K$7</definedName>
    <definedName name="_xlnm._FilterDatabase" localSheetId="1" hidden="1">'FBE13; Inst Receiving &gt; 15M'!$B$5:$F$82</definedName>
    <definedName name="BYSTATEPG1">#N/A</definedName>
    <definedName name="BYSTATEPG2">#N/A</definedName>
    <definedName name="COMPETING">#N/A</definedName>
    <definedName name="COMPREHENSIVE">#N/A</definedName>
    <definedName name="contract" localSheetId="1">'[1]DataMaster copy'!$O$18:$AA$1265</definedName>
    <definedName name="contract">'[2]DataMaster copy'!$O$18:$AA$1265</definedName>
    <definedName name="DATE">#N/A</definedName>
    <definedName name="P20S">#N/A</definedName>
    <definedName name="_xlnm.Print_Area" localSheetId="0">'FBE11; Award by State'!$B$1:$H$60</definedName>
    <definedName name="_xlnm.Print_Area" localSheetId="1">'FBE13; Inst Receiving &gt; 15M'!$A$1:$F$84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3" l="1"/>
  <c r="D81" i="3"/>
  <c r="H80" i="3"/>
  <c r="F80" i="3"/>
  <c r="H79" i="3"/>
  <c r="F79" i="3"/>
  <c r="F78" i="3"/>
  <c r="H77" i="3"/>
  <c r="H78" i="3" s="1"/>
  <c r="F77" i="3"/>
  <c r="H76" i="3"/>
  <c r="F76" i="3"/>
  <c r="H75" i="3"/>
  <c r="F75" i="3"/>
  <c r="H74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H61" i="3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F61" i="3"/>
  <c r="H60" i="3"/>
  <c r="F60" i="3"/>
  <c r="H59" i="3"/>
  <c r="F59" i="3"/>
  <c r="F58" i="3"/>
  <c r="H57" i="3"/>
  <c r="H58" i="3" s="1"/>
  <c r="F57" i="3"/>
  <c r="H56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H42" i="3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F42" i="3"/>
  <c r="F41" i="3"/>
  <c r="F40" i="3"/>
  <c r="F39" i="3"/>
  <c r="F38" i="3"/>
  <c r="H37" i="3"/>
  <c r="H38" i="3" s="1"/>
  <c r="H39" i="3" s="1"/>
  <c r="H40" i="3" s="1"/>
  <c r="H41" i="3" s="1"/>
  <c r="F37" i="3"/>
  <c r="F36" i="3"/>
  <c r="F35" i="3"/>
  <c r="F34" i="3"/>
  <c r="F33" i="3"/>
  <c r="F32" i="3"/>
  <c r="F31" i="3"/>
  <c r="H30" i="3"/>
  <c r="H31" i="3" s="1"/>
  <c r="H32" i="3" s="1"/>
  <c r="H33" i="3" s="1"/>
  <c r="H34" i="3" s="1"/>
  <c r="H35" i="3" s="1"/>
  <c r="H36" i="3" s="1"/>
  <c r="F30" i="3"/>
  <c r="F29" i="3"/>
  <c r="F28" i="3"/>
  <c r="F27" i="3"/>
  <c r="H26" i="3"/>
  <c r="H27" i="3" s="1"/>
  <c r="H28" i="3" s="1"/>
  <c r="H29" i="3" s="1"/>
  <c r="F26" i="3"/>
  <c r="H25" i="3"/>
  <c r="F25" i="3"/>
  <c r="H24" i="3"/>
  <c r="F24" i="3"/>
  <c r="F23" i="3"/>
  <c r="F22" i="3"/>
  <c r="H21" i="3"/>
  <c r="H22" i="3" s="1"/>
  <c r="H23" i="3" s="1"/>
  <c r="F21" i="3"/>
  <c r="F20" i="3"/>
  <c r="F19" i="3"/>
  <c r="F18" i="3"/>
  <c r="F17" i="3"/>
  <c r="F16" i="3"/>
  <c r="F15" i="3"/>
  <c r="F14" i="3"/>
  <c r="F13" i="3"/>
  <c r="F12" i="3"/>
  <c r="F11" i="3"/>
  <c r="F10" i="3"/>
  <c r="H9" i="3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F9" i="3"/>
  <c r="H8" i="3"/>
  <c r="F8" i="3"/>
  <c r="F7" i="3"/>
  <c r="H6" i="3"/>
  <c r="H7" i="3" s="1"/>
  <c r="F6" i="3"/>
  <c r="F81" i="3" s="1"/>
  <c r="G59" i="2"/>
  <c r="G58" i="2"/>
  <c r="F57" i="2"/>
  <c r="F60" i="2" s="1"/>
  <c r="E57" i="2"/>
  <c r="E60" i="2" s="1"/>
  <c r="D57" i="2"/>
  <c r="D60" i="2" s="1"/>
  <c r="C57" i="2"/>
  <c r="C60" i="2" s="1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H57" i="2" s="1"/>
  <c r="H60" i="2" s="1"/>
  <c r="G7" i="2"/>
  <c r="G57" i="2" s="1"/>
  <c r="G6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tc={1AC430D7-2714-4175-9D04-650FBD483CB8}</author>
    <author>tc={1F3F2B3B-5B1E-469F-B72D-4DA1AA711C9F}</author>
  </authors>
  <commentList>
    <comment ref="C5" authorId="0" shapeId="0" xr:uid="{1AC430D7-2714-4175-9D04-650FBD483CB8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taken from OEFIA</t>
      </text>
    </comment>
    <comment ref="F5" authorId="1" shapeId="0" xr:uid="{1F3F2B3B-5B1E-469F-B72D-4DA1AA711C9F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taken from Actuals Contracts report. It excludes LRP, PE, and TAPs. Some contracts did not have the State listed and I had to add it manually. For some this was obvious (ie the vendor was a state university), others I had to search the vendor name to determine where they were located. There were a few remaining that I asked the DOC about directly and they passed along the info.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tc={66D29660-873C-45DC-B689-35002D4E0471}</author>
    <author>tc={51486709-C01B-4286-9E42-694BA547DA9D}</author>
  </authors>
  <commentList>
    <comment ref="D5" authorId="0" shapeId="0" xr:uid="{66D29660-873C-45DC-B689-35002D4E0471}">
      <text>
        <t>[Threaded comment]
Your version of Excel allows you to read this threaded comment; however, any edits to it will get removed if the file is opened in a newer version of Excel. Learn more: https://go.microsoft.com/fwlink/?linkid=870924
Comment:
    Grants data taken directly from OEFIA submission</t>
      </text>
    </comment>
    <comment ref="E5" authorId="1" shapeId="0" xr:uid="{51486709-C01B-4286-9E42-694BA547DA9D}">
      <text>
        <t>[Threaded comment]
Your version of Excel allows you to read this threaded comment; however, any edits to it will get removed if the file is opened in a newer version of Excel. Learn more: https://go.microsoft.com/fwlink/?linkid=870924
Comment:
    Contracts data taken from Actuals Contracts report. Need to be sure that the vendor info is included for all records.</t>
      </text>
    </comment>
  </commentList>
</comments>
</file>

<file path=xl/sharedStrings.xml><?xml version="1.0" encoding="utf-8"?>
<sst xmlns="http://schemas.openxmlformats.org/spreadsheetml/2006/main" count="195" uniqueCount="155">
  <si>
    <t>Grant and Contract Awards by State</t>
  </si>
  <si>
    <t>(Whole Dollars)</t>
  </si>
  <si>
    <t xml:space="preserve">   </t>
  </si>
  <si>
    <t xml:space="preserve">Grants  </t>
  </si>
  <si>
    <t xml:space="preserve">  </t>
  </si>
  <si>
    <t xml:space="preserve">Contracts </t>
  </si>
  <si>
    <t xml:space="preserve">Total    </t>
  </si>
  <si>
    <t>State</t>
  </si>
  <si>
    <t>No</t>
  </si>
  <si>
    <t>Amount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</si>
  <si>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</si>
  <si>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</si>
  <si>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</si>
  <si>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</si>
  <si>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</si>
  <si>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</si>
  <si>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</si>
  <si>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</si>
  <si>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</si>
  <si>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</si>
  <si>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</si>
  <si>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</si>
  <si>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</si>
  <si>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</si>
  <si>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</si>
  <si>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</si>
  <si>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</si>
  <si>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</si>
  <si>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</si>
  <si>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</si>
  <si>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</si>
  <si>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</si>
  <si>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</si>
  <si>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</si>
  <si>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</si>
  <si>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</si>
  <si>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</si>
  <si>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</si>
  <si>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</si>
  <si>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</si>
  <si>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</si>
  <si>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</si>
  <si>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</si>
  <si>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</si>
  <si>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</si>
  <si>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</si>
  <si>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</si>
  <si>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</si>
  <si>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</si>
  <si>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</si>
  <si>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</si>
  <si>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</si>
  <si>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</si>
  <si>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</si>
  <si>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</si>
  <si>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</si>
  <si>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</si>
  <si>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Subtotal</t>
  </si>
  <si>
    <t>Guam</t>
  </si>
  <si>
    <t>Puerto Rico</t>
  </si>
  <si>
    <t>Total</t>
  </si>
  <si>
    <t>Grant and contract data includes FY 2020 Cancer Moonshot funds and excludes FYs 2017 through 2019 Cancer Moonshot carryover obligations,</t>
  </si>
  <si>
    <t>Breast Cancer Stamp, NRSA tap, the Loan Repayment Program, Program Evaluation, and other assessments.</t>
  </si>
  <si>
    <t>Per the National Institutes of Health's Office of Extramural Research (OER) "Count Rules" &amp; guidelines policy are updated each fiscal year with limits</t>
  </si>
  <si>
    <t>based on the cost center and division. A "0" indicates an award funded by other NIH Institutes that NCI also co-funded.</t>
  </si>
  <si>
    <t>Institutions Receiving More than $15 Million in NCI Support</t>
  </si>
  <si>
    <t>Fiscal Year 2021</t>
  </si>
  <si>
    <t>Institution</t>
  </si>
  <si>
    <t>Grants</t>
  </si>
  <si>
    <t>Contracts</t>
  </si>
  <si>
    <t>Total NCI</t>
  </si>
  <si>
    <t>University Of Alabama At Birmingham</t>
  </si>
  <si>
    <t>University Of Arizona</t>
  </si>
  <si>
    <t>Beckman Research Institute/City Of Hope</t>
  </si>
  <si>
    <t>Kaiser Foundation Research Institute</t>
  </si>
  <si>
    <t>Stanford University</t>
  </si>
  <si>
    <t>University Of California At Davis</t>
  </si>
  <si>
    <t>University Of California Los Angeles</t>
  </si>
  <si>
    <t>University Of California, San Diego</t>
  </si>
  <si>
    <t>University Of California, San Francisco</t>
  </si>
  <si>
    <t>University Of Southern California</t>
  </si>
  <si>
    <t>University Of California-Irvine</t>
  </si>
  <si>
    <t>Cedars-Sinai Medical Center</t>
  </si>
  <si>
    <t>University Of Colorado Denver</t>
  </si>
  <si>
    <t>Yale University</t>
  </si>
  <si>
    <t>H. Lee Moffitt Cancer Ctr &amp; Res Inst</t>
  </si>
  <si>
    <t>University Of Miami School Of Medicine</t>
  </si>
  <si>
    <t>Emory University</t>
  </si>
  <si>
    <t>Northwestern University At Chicago</t>
  </si>
  <si>
    <t>University Of Chicago</t>
  </si>
  <si>
    <t>Indiana Univ-Purdue Univ At Indianapolis</t>
  </si>
  <si>
    <t>University Of Iowa</t>
  </si>
  <si>
    <t>University Of Kentucky</t>
  </si>
  <si>
    <t>Johns Hopkins University</t>
  </si>
  <si>
    <t>Beth Israel Deaconess Medical Center</t>
  </si>
  <si>
    <t>Brigham And Women'S Hospital</t>
  </si>
  <si>
    <t>Dana-Farber Cancer Inst</t>
  </si>
  <si>
    <t>Harvard School Of Public Health</t>
  </si>
  <si>
    <t>Massachusetts General Hospital</t>
  </si>
  <si>
    <t>Massachusetts Institute Of Technology</t>
  </si>
  <si>
    <t>Broad Institute, Inc.</t>
  </si>
  <si>
    <t>University Of Michigan At Ann Arbor</t>
  </si>
  <si>
    <t>Mayo Clinic Rochester</t>
  </si>
  <si>
    <t>University Of Minnesota</t>
  </si>
  <si>
    <t>Washington University</t>
  </si>
  <si>
    <t>University Of Nebraska Medical Center</t>
  </si>
  <si>
    <t>Albert Einstein College Of Medicine</t>
  </si>
  <si>
    <t>Columbia University Health Sciences</t>
  </si>
  <si>
    <t>Icahn School Of Medicine At Mount Sinai</t>
  </si>
  <si>
    <t>New York University School Of Medicine</t>
  </si>
  <si>
    <t>Roswell Park Cancer Institute Corp</t>
  </si>
  <si>
    <t>Sloan-Kettering Inst Can Research</t>
  </si>
  <si>
    <t>Weill Medical Coll Of Cornell Univ</t>
  </si>
  <si>
    <t>University Of Rochester</t>
  </si>
  <si>
    <t>Duke University</t>
  </si>
  <si>
    <t>Wake Forest University Health Sciences</t>
  </si>
  <si>
    <t>Case Western Reserve University</t>
  </si>
  <si>
    <t>Ohio State University</t>
  </si>
  <si>
    <t>Oregon Health &amp; Science University</t>
  </si>
  <si>
    <t>Ecog-Acrin Medical Research Foundation</t>
  </si>
  <si>
    <t>Nrg Oncology Foundation, Inc.</t>
  </si>
  <si>
    <t>University Of Pennsylvania</t>
  </si>
  <si>
    <t>University Of Pittsburgh At Pittsburgh</t>
  </si>
  <si>
    <t>Wistar Institute</t>
  </si>
  <si>
    <t>Thomas Jefferson University</t>
  </si>
  <si>
    <t>Medical University Of South Carolina</t>
  </si>
  <si>
    <t>St. Jude Children'S Research Hospital</t>
  </si>
  <si>
    <t>Vanderbilt University Medical Center</t>
  </si>
  <si>
    <t>Vanderbilt University</t>
  </si>
  <si>
    <t>Baylor College Of Medicine</t>
  </si>
  <si>
    <t>Fred Hutchinson Cancer Research Center</t>
  </si>
  <si>
    <t>Dist Of Col</t>
  </si>
  <si>
    <t>Wyoming</t>
  </si>
  <si>
    <t>Public Health Institute</t>
  </si>
  <si>
    <t>Georgetown University</t>
  </si>
  <si>
    <t>Rbhs -Cancer Institute Of New Jersey</t>
  </si>
  <si>
    <t>Cold Spring Harbor Laboratory</t>
  </si>
  <si>
    <t>Univ Of North Carolina Chapel Hill</t>
  </si>
  <si>
    <t>Research Inst Nationwide Children'S Hosp</t>
  </si>
  <si>
    <t>University Of Texas Hlth Science Center</t>
  </si>
  <si>
    <t>University Of Tx Md Anderson Can Ctr</t>
  </si>
  <si>
    <t>Ut Southwestern Medical Center</t>
  </si>
  <si>
    <t>University Of Utah</t>
  </si>
  <si>
    <t>University Of Virginia</t>
  </si>
  <si>
    <t>Virginia Commonwealth University</t>
  </si>
  <si>
    <t>University Of Washington</t>
  </si>
  <si>
    <t>Medical College Of Wisconsin</t>
  </si>
  <si>
    <t>University Of Wisconsin-Madison</t>
  </si>
  <si>
    <t>Includes Cancer Moonshot funds.</t>
  </si>
  <si>
    <t>Includes Manpower Development grants.</t>
  </si>
  <si>
    <t>Notes (update as necessary)</t>
  </si>
  <si>
    <t xml:space="preserve"> </t>
  </si>
  <si>
    <t>Funding includes Manpower Development grants.</t>
  </si>
  <si>
    <t>Funding includes Regular and MS, excludes Serology</t>
  </si>
  <si>
    <t>Idaho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</si>
</sst>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3" fillId="0" borderId="0"/>
    <xf numFmtId="3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0" xfId="1" applyFont="1" applyFill="1" applyAlignment="1">
      <alignment wrapText="1"/>
    </xf>
    <xf numFmtId="3" fontId="4" fillId="3" borderId="3" xfId="1" applyNumberFormat="1" applyFont="1" applyFill="1" applyBorder="1" applyAlignment="1">
      <alignment wrapText="1"/>
    </xf>
    <xf numFmtId="0" fontId="4" fillId="2" borderId="0" xfId="1" applyFont="1" applyFill="1" applyAlignment="1">
      <alignment vertical="top" wrapText="1"/>
    </xf>
    <xf numFmtId="0" fontId="4" fillId="3" borderId="0" xfId="1" applyFont="1" applyFill="1" applyAlignment="1">
      <alignment vertical="top" wrapText="1"/>
    </xf>
    <xf numFmtId="0" fontId="7" fillId="2" borderId="0" xfId="1" applyFont="1" applyFill="1"/>
    <xf numFmtId="0" fontId="4" fillId="3" borderId="0" xfId="1" applyFont="1" applyFill="1"/>
    <xf numFmtId="0" fontId="4" fillId="2" borderId="0" xfId="3" applyFont="1" applyFill="1"/>
    <xf numFmtId="0" fontId="4" fillId="2" borderId="0" xfId="3" applyFont="1" applyFill="1" applyAlignment="1">
      <alignment horizontal="center"/>
    </xf>
    <xf numFmtId="0" fontId="2" fillId="2" borderId="0" xfId="3" applyFont="1" applyFill="1"/>
    <xf numFmtId="0" fontId="5" fillId="2" borderId="0" xfId="3" applyFont="1" applyFill="1"/>
    <xf numFmtId="0" fontId="6" fillId="2" borderId="0" xfId="3" applyFont="1" applyFill="1" applyAlignment="1">
      <alignment horizontal="center"/>
    </xf>
    <xf numFmtId="0" fontId="1" fillId="2" borderId="4" xfId="3" applyFill="1" applyBorder="1" applyAlignment="1">
      <alignment horizontal="center"/>
    </xf>
    <xf numFmtId="0" fontId="7" fillId="2" borderId="4" xfId="3" applyFont="1" applyFill="1" applyBorder="1" applyAlignment="1">
      <alignment horizontal="center"/>
    </xf>
    <xf numFmtId="0" fontId="7" fillId="2" borderId="5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10" fillId="4" borderId="8" xfId="1" applyFont="1" applyFill="1" applyBorder="1" applyAlignment="1">
      <alignment vertical="center"/>
    </xf>
    <xf numFmtId="164" fontId="10" fillId="4" borderId="9" xfId="1" applyNumberFormat="1" applyFont="1" applyFill="1" applyBorder="1" applyAlignment="1">
      <alignment vertical="center"/>
    </xf>
    <xf numFmtId="0" fontId="10" fillId="2" borderId="11" xfId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vertical="center"/>
    </xf>
    <xf numFmtId="3" fontId="10" fillId="4" borderId="9" xfId="1" applyNumberFormat="1" applyFont="1" applyFill="1" applyBorder="1" applyAlignment="1">
      <alignment vertical="center"/>
    </xf>
    <xf numFmtId="0" fontId="7" fillId="2" borderId="4" xfId="3" applyFont="1" applyFill="1" applyBorder="1" applyAlignment="1">
      <alignment horizontal="right" vertical="center"/>
    </xf>
    <xf numFmtId="3" fontId="7" fillId="2" borderId="13" xfId="3" applyNumberFormat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3" fontId="10" fillId="2" borderId="12" xfId="1" applyNumberFormat="1" applyFont="1" applyFill="1" applyBorder="1" applyAlignment="1">
      <alignment vertical="center"/>
    </xf>
    <xf numFmtId="165" fontId="7" fillId="4" borderId="3" xfId="2" applyNumberFormat="1" applyFont="1" applyFill="1" applyBorder="1" applyAlignment="1" applyProtection="1"/>
    <xf numFmtId="165" fontId="11" fillId="4" borderId="3" xfId="2" applyNumberFormat="1" applyFont="1" applyFill="1" applyBorder="1" applyAlignment="1">
      <alignment vertical="center"/>
    </xf>
    <xf numFmtId="164" fontId="11" fillId="4" borderId="3" xfId="2" applyNumberFormat="1" applyFont="1" applyFill="1" applyBorder="1" applyAlignment="1">
      <alignment vertical="center"/>
    </xf>
    <xf numFmtId="0" fontId="7" fillId="0" borderId="0" xfId="4" applyFont="1"/>
    <xf numFmtId="0" fontId="4" fillId="2" borderId="0" xfId="3" applyFont="1" applyFill="1" applyAlignment="1">
      <alignment horizontal="right" vertical="top"/>
    </xf>
    <xf numFmtId="0" fontId="4" fillId="2" borderId="0" xfId="3" applyFont="1" applyFill="1" applyAlignment="1">
      <alignment horizontal="right"/>
    </xf>
    <xf numFmtId="3" fontId="4" fillId="2" borderId="0" xfId="3" applyNumberFormat="1" applyFont="1" applyFill="1"/>
    <xf numFmtId="1" fontId="4" fillId="2" borderId="0" xfId="3" applyNumberFormat="1" applyFont="1" applyFill="1"/>
    <xf numFmtId="0" fontId="1" fillId="2" borderId="0" xfId="3" applyFont="1" applyFill="1"/>
    <xf numFmtId="166" fontId="7" fillId="2" borderId="13" xfId="6" applyNumberFormat="1" applyFont="1" applyFill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4" fillId="2" borderId="0" xfId="3" applyFont="1" applyFill="1" applyBorder="1"/>
    <xf numFmtId="166" fontId="7" fillId="2" borderId="14" xfId="6" applyNumberFormat="1" applyFont="1" applyFill="1" applyBorder="1" applyAlignment="1">
      <alignment vertical="center"/>
    </xf>
    <xf numFmtId="3" fontId="10" fillId="2" borderId="0" xfId="1" applyNumberFormat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vertical="center"/>
    </xf>
    <xf numFmtId="0" fontId="2" fillId="2" borderId="0" xfId="1" applyFont="1" applyFill="1"/>
    <xf numFmtId="3" fontId="4" fillId="2" borderId="0" xfId="1" applyNumberFormat="1" applyFont="1" applyFill="1"/>
    <xf numFmtId="0" fontId="5" fillId="2" borderId="0" xfId="1" applyFont="1" applyFill="1"/>
    <xf numFmtId="0" fontId="6" fillId="2" borderId="0" xfId="1" applyFont="1" applyFill="1"/>
    <xf numFmtId="3" fontId="4" fillId="2" borderId="1" xfId="1" applyNumberFormat="1" applyFont="1" applyFill="1" applyBorder="1"/>
    <xf numFmtId="0" fontId="4" fillId="3" borderId="0" xfId="1" applyFont="1" applyFill="1" applyAlignment="1">
      <alignment wrapText="1"/>
    </xf>
    <xf numFmtId="0" fontId="1" fillId="2" borderId="0" xfId="1" applyFill="1"/>
    <xf numFmtId="3" fontId="1" fillId="2" borderId="0" xfId="1" applyNumberFormat="1" applyFill="1" applyAlignment="1">
      <alignment wrapText="1"/>
    </xf>
    <xf numFmtId="0" fontId="1" fillId="2" borderId="0" xfId="1" applyFill="1" applyAlignment="1">
      <alignment wrapText="1"/>
    </xf>
    <xf numFmtId="0" fontId="1" fillId="3" borderId="0" xfId="1" applyFill="1" applyAlignment="1">
      <alignment vertical="top"/>
    </xf>
    <xf numFmtId="0" fontId="1" fillId="3" borderId="0" xfId="1" applyFill="1"/>
    <xf numFmtId="3" fontId="1" fillId="3" borderId="0" xfId="1" applyNumberFormat="1" applyFill="1"/>
    <xf numFmtId="3" fontId="4" fillId="3" borderId="0" xfId="1" applyNumberFormat="1" applyFont="1" applyFill="1"/>
    <xf numFmtId="41" fontId="7" fillId="0" borderId="3" xfId="1" applyNumberFormat="1" applyFont="1" applyFill="1" applyBorder="1" applyAlignment="1">
      <alignment horizontal="center" vertical="center" wrapText="1"/>
    </xf>
    <xf numFmtId="41" fontId="7" fillId="0" borderId="3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2" fillId="0" borderId="3" xfId="0" applyFont="1" applyFill="1" applyBorder="1"/>
    <xf numFmtId="3" fontId="12" fillId="0" borderId="3" xfId="0" applyNumberFormat="1" applyFont="1" applyFill="1" applyBorder="1"/>
    <xf numFmtId="164" fontId="10" fillId="0" borderId="3" xfId="1" applyNumberFormat="1" applyFont="1" applyFill="1" applyBorder="1"/>
    <xf numFmtId="3" fontId="4" fillId="0" borderId="3" xfId="1" applyNumberFormat="1" applyFont="1" applyFill="1" applyBorder="1" applyAlignment="1">
      <alignment wrapText="1"/>
    </xf>
    <xf numFmtId="0" fontId="12" fillId="0" borderId="10" xfId="0" applyFont="1" applyFill="1" applyBorder="1"/>
    <xf numFmtId="0" fontId="1" fillId="0" borderId="3" xfId="1" applyFill="1" applyBorder="1" applyAlignment="1">
      <alignment wrapText="1"/>
    </xf>
    <xf numFmtId="0" fontId="7" fillId="0" borderId="3" xfId="1" applyFont="1" applyFill="1" applyBorder="1"/>
    <xf numFmtId="3" fontId="7" fillId="0" borderId="3" xfId="1" applyNumberFormat="1" applyFont="1" applyFill="1" applyBorder="1" applyAlignment="1">
      <alignment wrapText="1"/>
    </xf>
    <xf numFmtId="164" fontId="7" fillId="0" borderId="3" xfId="1" applyNumberFormat="1" applyFont="1" applyFill="1" applyBorder="1" applyAlignment="1">
      <alignment wrapText="1"/>
    </xf>
    <xf numFmtId="0" fontId="12" fillId="4" borderId="4" xfId="0" applyFont="1" applyFill="1" applyBorder="1"/>
    <xf numFmtId="0" fontId="12" fillId="4" borderId="3" xfId="0" applyFont="1" applyFill="1" applyBorder="1"/>
    <xf numFmtId="3" fontId="12" fillId="4" borderId="3" xfId="0" applyNumberFormat="1" applyFont="1" applyFill="1" applyBorder="1"/>
    <xf numFmtId="164" fontId="10" fillId="4" borderId="3" xfId="1" applyNumberFormat="1" applyFont="1" applyFill="1" applyBorder="1"/>
    <xf numFmtId="3" fontId="4" fillId="4" borderId="3" xfId="1" applyNumberFormat="1" applyFont="1" applyFill="1" applyBorder="1" applyAlignment="1">
      <alignment wrapText="1"/>
    </xf>
    <xf numFmtId="0" fontId="12" fillId="4" borderId="10" xfId="0" applyFont="1" applyFill="1" applyBorder="1"/>
    <xf numFmtId="0" fontId="12" fillId="4" borderId="15" xfId="0" applyFont="1" applyFill="1" applyBorder="1"/>
    <xf numFmtId="164" fontId="11" fillId="0" borderId="3" xfId="1" applyNumberFormat="1" applyFont="1" applyFill="1" applyBorder="1"/>
  </cellXfs>
  <cellStyles count="7">
    <cellStyle name="Comma" xfId="2" builtinId="3"/>
    <cellStyle name="Comma0" xfId="5" xr:uid="{CB627B90-12CC-456B-952C-B775A7C8DD30}"/>
    <cellStyle name="Currency" xfId="6" builtinId="4"/>
    <cellStyle name="Normal" xfId="0" builtinId="0"/>
    <cellStyle name="Normal 2 2" xfId="1" xr:uid="{36C9CD6A-79CD-41EF-A632-E278A4FBD460}"/>
    <cellStyle name="Normal 3" xfId="3" xr:uid="{70A50AD4-1F2D-4991-8646-AB0B58F0E32D}"/>
    <cellStyle name="Normal 4" xfId="4" xr:uid="{D19CAEC4-4B73-4BF8-989A-38E145C421B9}"/>
  </cellStyles>
  <dxfs count="1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MB\FACTBOOK\2006\4%20Extramural%20Programs\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hnson, Brian (NIH/NCI) [E]" id="{CA98EAF2-6820-4106-B869-4455D6A0452C}" userId="S::johnsonbrp@nih.gov::11644d18-1d82-4b49-be52-f9904877eb1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2-02-17T19:26:25.26" personId="{CA98EAF2-6820-4106-B869-4455D6A0452C}" id="{1AC430D7-2714-4175-9D04-650FBD483CB8}">
    <text>Data taken from OEFIA</text>
  </threadedComment>
  <threadedComment ref="F5" dT="2022-02-17T19:29:01.91" personId="{CA98EAF2-6820-4106-B869-4455D6A0452C}" id="{1F3F2B3B-5B1E-469F-B72D-4DA1AA711C9F}">
    <text>Data taken from Actuals Contracts report. It excludes LRP, PE, and TAPs. Some contracts did not have the State listed and I had to add it manually. For some this was obvious (ie the vendor was a state university), others I had to search the vendor name to determine where they were located. There were a few remaining that I asked the DOC about directly and they passed along the info.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5" dT="2022-02-17T19:26:10.34" personId="{CA98EAF2-6820-4106-B869-4455D6A0452C}" id="{66D29660-873C-45DC-B689-35002D4E0471}">
    <text>Grants data taken directly from OEFIA submission</text>
  </threadedComment>
  <threadedComment ref="E5" dT="2022-02-17T19:25:53.19" personId="{CA98EAF2-6820-4106-B869-4455D6A0452C}" id="{51486709-C01B-4286-9E42-694BA547DA9D}">
    <text>Contracts data taken from Actuals Contracts report. Need to be sure that the vendor info is included for all records.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F200C-3BA1-4CDA-9D90-12538EEF584B}">
  <dimension ref="A1:I199"/>
  <sheetViews>
    <sheetView tabSelected="1" zoomScale="145" zoomScaleNormal="145" workbookViewId="0"/>
  </sheetViews>
  <sheetFormatPr defaultColWidth="9.140625" defaultRowHeight="14.25" x14ac:dyDescent="0.2"/>
  <cols>
    <col min="1" max="1" width="9.140625" style="11"/>
    <col min="2" max="2" width="19.5703125" style="11" customWidth="1"/>
    <col min="3" max="3" width="7.5703125" style="12" customWidth="1"/>
    <col min="4" max="4" width="16.42578125" style="11" customWidth="1"/>
    <col min="5" max="5" width="5.42578125" style="11" customWidth="1"/>
    <col min="6" max="6" width="14.42578125" style="11" customWidth="1"/>
    <col min="7" max="7" width="6.5703125" style="11" customWidth="1"/>
    <col min="8" max="8" width="18.42578125" style="11" customWidth="1"/>
    <col min="9" max="9" width="9.140625" style="11"/>
    <col min="10" max="10" width="10.85546875" style="11" customWidth="1"/>
    <col min="11" max="12" width="9.140625" style="11"/>
    <col min="13" max="13" width="12.140625" style="11" customWidth="1"/>
    <col min="14" max="16384" width="9.140625" style="11"/>
  </cols>
  <sheetData>
    <row r="1" spans="1:8" ht="15.75" x14ac:dyDescent="0.25">
      <c r="A1" s="13" t="s">
        <v>0</v>
      </c>
      <c r="B1" s="12"/>
      <c r="C1" s="11"/>
    </row>
    <row r="2" spans="1:8" ht="15.75" x14ac:dyDescent="0.25">
      <c r="A2" s="13" t="s">
        <v>66</v>
      </c>
      <c r="B2" s="12"/>
      <c r="C2" s="11"/>
    </row>
    <row r="3" spans="1:8" ht="15" x14ac:dyDescent="0.2">
      <c r="A3" s="14" t="s">
        <v>1</v>
      </c>
      <c r="B3" s="12"/>
      <c r="C3" s="11"/>
    </row>
    <row r="4" spans="1:8" ht="15" x14ac:dyDescent="0.25">
      <c r="B4" s="15"/>
      <c r="C4" s="11"/>
    </row>
    <row r="5" spans="1:8" ht="18" customHeight="1" x14ac:dyDescent="0.2">
      <c r="B5" s="16"/>
      <c r="C5" s="17" t="s">
        <v>2</v>
      </c>
      <c r="D5" s="18" t="s">
        <v>3</v>
      </c>
      <c r="E5" s="17" t="s">
        <v>4</v>
      </c>
      <c r="F5" s="18" t="s">
        <v>5</v>
      </c>
      <c r="G5" s="17" t="s">
        <v>4</v>
      </c>
      <c r="H5" s="18" t="s">
        <v>6</v>
      </c>
    </row>
    <row r="6" spans="1:8" ht="12" customHeight="1" x14ac:dyDescent="0.2">
      <c r="B6" s="19" t="s">
        <v>7</v>
      </c>
      <c r="C6" s="19" t="s">
        <v>8</v>
      </c>
      <c r="D6" s="20" t="s">
        <v>9</v>
      </c>
      <c r="E6" s="19" t="s">
        <v>8</v>
      </c>
      <c r="F6" s="20" t="s">
        <v>9</v>
      </c>
      <c r="G6" s="19" t="s">
        <v>8</v>
      </c>
      <c r="H6" s="20" t="s">
        <v>9</v>
      </c>
    </row>
    <row r="7" spans="1:8" ht="11.25" customHeight="1" x14ac:dyDescent="0.2">
      <c r="B7" s="21" t="s">
        <v>10</v>
      </c>
      <c r="C7" s="21">
        <v>67</v>
      </c>
      <c r="D7" s="22">
        <v>36714200</v>
      </c>
      <c r="E7" s="21">
        <v>2</v>
      </c>
      <c r="F7" s="22">
        <v>609176</v>
      </c>
      <c r="G7" s="21">
        <f t="shared" ref="G7:G56" si="0">SUM(E7,C7)</f>
        <v>69</v>
      </c>
      <c r="H7" s="22">
        <f>SUM(D7,F7)</f>
        <v>37323376</v>
      </c>
    </row>
    <row r="8" spans="1:8" ht="11.25" customHeight="1" x14ac:dyDescent="0.2">
      <c r="B8" s="23" t="s">
        <v>11</v>
      </c>
      <c r="C8" s="23">
        <v>1</v>
      </c>
      <c r="D8" s="24">
        <v>784322</v>
      </c>
      <c r="E8" s="23">
        <v>0</v>
      </c>
      <c r="F8" s="24">
        <v>0</v>
      </c>
      <c r="G8" s="46">
        <f t="shared" si="0"/>
        <v>1</v>
      </c>
      <c r="H8" s="47">
        <f t="shared" ref="H8:H56" si="1">SUM(D8,F8)</f>
        <v>784322</v>
      </c>
    </row>
    <row r="9" spans="1:8" ht="11.25" customHeight="1" x14ac:dyDescent="0.2">
      <c r="B9" s="21" t="s">
        <v>12</v>
      </c>
      <c r="C9" s="21">
        <v>56</v>
      </c>
      <c r="D9" s="25">
        <v>40139491</v>
      </c>
      <c r="E9" s="21">
        <v>2</v>
      </c>
      <c r="F9" s="25">
        <v>345066.85</v>
      </c>
      <c r="G9" s="21">
        <f t="shared" si="0"/>
        <v>58</v>
      </c>
      <c r="H9" s="22">
        <f t="shared" si="1"/>
        <v>40484557.850000001</v>
      </c>
    </row>
    <row r="10" spans="1:8" ht="11.25" customHeight="1" x14ac:dyDescent="0.2">
      <c r="B10" s="23" t="s">
        <v>13</v>
      </c>
      <c r="C10" s="23">
        <v>22</v>
      </c>
      <c r="D10" s="24">
        <v>7633357</v>
      </c>
      <c r="E10" s="23">
        <v>2</v>
      </c>
      <c r="F10" s="24">
        <v>56000</v>
      </c>
      <c r="G10" s="46">
        <f t="shared" si="0"/>
        <v>24</v>
      </c>
      <c r="H10" s="47">
        <f t="shared" si="1"/>
        <v>7689357</v>
      </c>
    </row>
    <row r="11" spans="1:8" ht="11.25" customHeight="1" x14ac:dyDescent="0.2">
      <c r="B11" s="21" t="s">
        <v>14</v>
      </c>
      <c r="C11" s="21">
        <v>970</v>
      </c>
      <c r="D11" s="25">
        <v>594687856</v>
      </c>
      <c r="E11" s="21">
        <v>20</v>
      </c>
      <c r="F11" s="25">
        <v>23757752.630000003</v>
      </c>
      <c r="G11" s="21">
        <f t="shared" si="0"/>
        <v>990</v>
      </c>
      <c r="H11" s="22">
        <f t="shared" si="1"/>
        <v>618445608.63</v>
      </c>
    </row>
    <row r="12" spans="1:8" ht="11.25" customHeight="1" x14ac:dyDescent="0.2">
      <c r="B12" s="23" t="s">
        <v>15</v>
      </c>
      <c r="C12" s="23">
        <v>98</v>
      </c>
      <c r="D12" s="24">
        <v>37769184</v>
      </c>
      <c r="E12" s="23">
        <v>1</v>
      </c>
      <c r="F12" s="24">
        <v>1000</v>
      </c>
      <c r="G12" s="46">
        <f t="shared" si="0"/>
        <v>99</v>
      </c>
      <c r="H12" s="47">
        <f t="shared" si="1"/>
        <v>37770184</v>
      </c>
    </row>
    <row r="13" spans="1:8" ht="11.25" customHeight="1" x14ac:dyDescent="0.2">
      <c r="B13" s="21" t="s">
        <v>16</v>
      </c>
      <c r="C13" s="21">
        <v>124</v>
      </c>
      <c r="D13" s="25">
        <v>57681665</v>
      </c>
      <c r="E13" s="21">
        <v>2</v>
      </c>
      <c r="F13" s="25">
        <v>3170247.92</v>
      </c>
      <c r="G13" s="21">
        <f t="shared" si="0"/>
        <v>126</v>
      </c>
      <c r="H13" s="22">
        <f t="shared" si="1"/>
        <v>60851912.920000002</v>
      </c>
    </row>
    <row r="14" spans="1:8" ht="11.25" customHeight="1" x14ac:dyDescent="0.2">
      <c r="B14" s="23" t="s">
        <v>17</v>
      </c>
      <c r="C14" s="23">
        <v>6</v>
      </c>
      <c r="D14" s="24">
        <v>5157832</v>
      </c>
      <c r="E14" s="23">
        <v>0</v>
      </c>
      <c r="F14" s="24">
        <v>0</v>
      </c>
      <c r="G14" s="46">
        <f t="shared" si="0"/>
        <v>6</v>
      </c>
      <c r="H14" s="47">
        <f t="shared" si="1"/>
        <v>5157832</v>
      </c>
    </row>
    <row r="15" spans="1:8" ht="11.25" customHeight="1" x14ac:dyDescent="0.2">
      <c r="B15" s="21" t="s">
        <v>131</v>
      </c>
      <c r="C15" s="21">
        <v>69</v>
      </c>
      <c r="D15" s="25">
        <v>34215156</v>
      </c>
      <c r="E15" s="21">
        <v>9</v>
      </c>
      <c r="F15" s="25">
        <v>3294377.94</v>
      </c>
      <c r="G15" s="21">
        <f t="shared" si="0"/>
        <v>78</v>
      </c>
      <c r="H15" s="22">
        <f t="shared" si="1"/>
        <v>37509533.939999998</v>
      </c>
    </row>
    <row r="16" spans="1:8" ht="11.25" customHeight="1" x14ac:dyDescent="0.2">
      <c r="B16" s="23" t="s">
        <v>18</v>
      </c>
      <c r="C16" s="23">
        <v>200</v>
      </c>
      <c r="D16" s="24">
        <v>92259734</v>
      </c>
      <c r="E16" s="23">
        <v>4</v>
      </c>
      <c r="F16" s="24">
        <v>2465476.85</v>
      </c>
      <c r="G16" s="46">
        <f t="shared" si="0"/>
        <v>204</v>
      </c>
      <c r="H16" s="47">
        <f t="shared" si="1"/>
        <v>94725210.849999994</v>
      </c>
    </row>
    <row r="17" spans="2:8" ht="11.25" customHeight="1" x14ac:dyDescent="0.2">
      <c r="B17" s="21" t="s">
        <v>19</v>
      </c>
      <c r="C17" s="21">
        <v>122</v>
      </c>
      <c r="D17" s="25">
        <v>55011549</v>
      </c>
      <c r="E17" s="21">
        <v>5</v>
      </c>
      <c r="F17" s="25">
        <v>5284513</v>
      </c>
      <c r="G17" s="21">
        <f t="shared" si="0"/>
        <v>127</v>
      </c>
      <c r="H17" s="22">
        <f t="shared" si="1"/>
        <v>60296062</v>
      </c>
    </row>
    <row r="18" spans="2:8" ht="11.25" customHeight="1" x14ac:dyDescent="0.2">
      <c r="B18" s="23" t="s">
        <v>20</v>
      </c>
      <c r="C18" s="23">
        <v>17</v>
      </c>
      <c r="D18" s="24">
        <v>14729016</v>
      </c>
      <c r="E18" s="23">
        <v>1</v>
      </c>
      <c r="F18" s="24">
        <v>1557557</v>
      </c>
      <c r="G18" s="46">
        <f t="shared" si="0"/>
        <v>18</v>
      </c>
      <c r="H18" s="47">
        <f t="shared" si="1"/>
        <v>16286573</v>
      </c>
    </row>
    <row r="19" spans="2:8" ht="11.25" customHeight="1" x14ac:dyDescent="0.2">
      <c r="B19" s="21" t="s">
        <v>154</v>
      </c>
      <c r="C19" s="21">
        <v>0</v>
      </c>
      <c r="D19" s="25">
        <v>0</v>
      </c>
      <c r="E19" s="21">
        <v>1</v>
      </c>
      <c r="F19" s="25">
        <v>521188</v>
      </c>
      <c r="G19" s="21">
        <f t="shared" si="0"/>
        <v>1</v>
      </c>
      <c r="H19" s="22">
        <f t="shared" si="1"/>
        <v>521188</v>
      </c>
    </row>
    <row r="20" spans="2:8" ht="11.25" customHeight="1" x14ac:dyDescent="0.2">
      <c r="B20" s="23" t="s">
        <v>21</v>
      </c>
      <c r="C20" s="23">
        <v>250</v>
      </c>
      <c r="D20" s="24">
        <v>136009783</v>
      </c>
      <c r="E20" s="23">
        <v>12</v>
      </c>
      <c r="F20" s="24">
        <v>7626037.1399999987</v>
      </c>
      <c r="G20" s="46">
        <f t="shared" si="0"/>
        <v>262</v>
      </c>
      <c r="H20" s="47">
        <f t="shared" si="1"/>
        <v>143635820.13999999</v>
      </c>
    </row>
    <row r="21" spans="2:8" ht="11.25" customHeight="1" x14ac:dyDescent="0.2">
      <c r="B21" s="21" t="s">
        <v>22</v>
      </c>
      <c r="C21" s="21">
        <v>82</v>
      </c>
      <c r="D21" s="25">
        <v>36646382</v>
      </c>
      <c r="E21" s="21">
        <v>1</v>
      </c>
      <c r="F21" s="25">
        <v>136666</v>
      </c>
      <c r="G21" s="21">
        <f t="shared" si="0"/>
        <v>83</v>
      </c>
      <c r="H21" s="22">
        <f t="shared" si="1"/>
        <v>36783048</v>
      </c>
    </row>
    <row r="22" spans="2:8" ht="11.25" customHeight="1" x14ac:dyDescent="0.2">
      <c r="B22" s="23" t="s">
        <v>23</v>
      </c>
      <c r="C22" s="23">
        <v>34</v>
      </c>
      <c r="D22" s="24">
        <v>22562761</v>
      </c>
      <c r="E22" s="23">
        <v>1</v>
      </c>
      <c r="F22" s="24">
        <v>4162658</v>
      </c>
      <c r="G22" s="46">
        <f t="shared" si="0"/>
        <v>35</v>
      </c>
      <c r="H22" s="47">
        <f t="shared" si="1"/>
        <v>26725419</v>
      </c>
    </row>
    <row r="23" spans="2:8" ht="11.25" customHeight="1" x14ac:dyDescent="0.2">
      <c r="B23" s="21" t="s">
        <v>24</v>
      </c>
      <c r="C23" s="21">
        <v>15</v>
      </c>
      <c r="D23" s="25">
        <v>9743738</v>
      </c>
      <c r="E23" s="21">
        <v>0</v>
      </c>
      <c r="F23" s="25">
        <v>0</v>
      </c>
      <c r="G23" s="21">
        <f t="shared" si="0"/>
        <v>15</v>
      </c>
      <c r="H23" s="22">
        <f t="shared" si="1"/>
        <v>9743738</v>
      </c>
    </row>
    <row r="24" spans="2:8" ht="11.25" customHeight="1" x14ac:dyDescent="0.2">
      <c r="B24" s="23" t="s">
        <v>25</v>
      </c>
      <c r="C24" s="23">
        <v>54</v>
      </c>
      <c r="D24" s="24">
        <v>22427109</v>
      </c>
      <c r="E24" s="23">
        <v>2</v>
      </c>
      <c r="F24" s="24">
        <v>2723443.77</v>
      </c>
      <c r="G24" s="46">
        <f t="shared" si="0"/>
        <v>56</v>
      </c>
      <c r="H24" s="47">
        <f t="shared" si="1"/>
        <v>25150552.77</v>
      </c>
    </row>
    <row r="25" spans="2:8" ht="11.25" customHeight="1" x14ac:dyDescent="0.2">
      <c r="B25" s="21" t="s">
        <v>26</v>
      </c>
      <c r="C25" s="21">
        <v>28</v>
      </c>
      <c r="D25" s="25">
        <v>10763030</v>
      </c>
      <c r="E25" s="21">
        <v>1</v>
      </c>
      <c r="F25" s="25">
        <v>1772202</v>
      </c>
      <c r="G25" s="21">
        <f t="shared" si="0"/>
        <v>29</v>
      </c>
      <c r="H25" s="22">
        <f t="shared" si="1"/>
        <v>12535232</v>
      </c>
    </row>
    <row r="26" spans="2:8" ht="11.25" customHeight="1" x14ac:dyDescent="0.2">
      <c r="B26" s="23" t="s">
        <v>27</v>
      </c>
      <c r="C26" s="23">
        <v>20</v>
      </c>
      <c r="D26" s="24">
        <v>11845729</v>
      </c>
      <c r="E26" s="23">
        <v>0</v>
      </c>
      <c r="F26" s="24">
        <v>0</v>
      </c>
      <c r="G26" s="46">
        <f t="shared" si="0"/>
        <v>20</v>
      </c>
      <c r="H26" s="47">
        <f t="shared" si="1"/>
        <v>11845729</v>
      </c>
    </row>
    <row r="27" spans="2:8" ht="11.25" customHeight="1" x14ac:dyDescent="0.2">
      <c r="B27" s="21" t="s">
        <v>28</v>
      </c>
      <c r="C27" s="21">
        <v>192</v>
      </c>
      <c r="D27" s="25">
        <v>97619193</v>
      </c>
      <c r="E27" s="21">
        <v>46</v>
      </c>
      <c r="F27" s="25">
        <v>518828181.09999996</v>
      </c>
      <c r="G27" s="21">
        <f t="shared" si="0"/>
        <v>238</v>
      </c>
      <c r="H27" s="22">
        <f t="shared" si="1"/>
        <v>616447374.0999999</v>
      </c>
    </row>
    <row r="28" spans="2:8" ht="11.25" customHeight="1" x14ac:dyDescent="0.2">
      <c r="B28" s="23" t="s">
        <v>29</v>
      </c>
      <c r="C28" s="23">
        <v>725</v>
      </c>
      <c r="D28" s="24">
        <v>406169072</v>
      </c>
      <c r="E28" s="23">
        <v>6</v>
      </c>
      <c r="F28" s="24">
        <v>5940125.7700000005</v>
      </c>
      <c r="G28" s="46">
        <f t="shared" si="0"/>
        <v>731</v>
      </c>
      <c r="H28" s="47">
        <f t="shared" si="1"/>
        <v>412109197.76999998</v>
      </c>
    </row>
    <row r="29" spans="2:8" ht="11.25" customHeight="1" x14ac:dyDescent="0.2">
      <c r="B29" s="21" t="s">
        <v>30</v>
      </c>
      <c r="C29" s="21">
        <v>205</v>
      </c>
      <c r="D29" s="25">
        <v>105536540</v>
      </c>
      <c r="E29" s="21">
        <v>3</v>
      </c>
      <c r="F29" s="25">
        <v>53086.879999999997</v>
      </c>
      <c r="G29" s="21">
        <f t="shared" si="0"/>
        <v>208</v>
      </c>
      <c r="H29" s="22">
        <f t="shared" si="1"/>
        <v>105589626.88</v>
      </c>
    </row>
    <row r="30" spans="2:8" ht="11.25" customHeight="1" x14ac:dyDescent="0.2">
      <c r="B30" s="23" t="s">
        <v>31</v>
      </c>
      <c r="C30" s="23">
        <v>164</v>
      </c>
      <c r="D30" s="24">
        <v>98740990</v>
      </c>
      <c r="E30" s="23">
        <v>7</v>
      </c>
      <c r="F30" s="24">
        <v>1575739</v>
      </c>
      <c r="G30" s="46">
        <f t="shared" si="0"/>
        <v>171</v>
      </c>
      <c r="H30" s="47">
        <f t="shared" si="1"/>
        <v>100316729</v>
      </c>
    </row>
    <row r="31" spans="2:8" ht="11.25" customHeight="1" x14ac:dyDescent="0.2">
      <c r="B31" s="21" t="s">
        <v>32</v>
      </c>
      <c r="C31" s="21">
        <v>1</v>
      </c>
      <c r="D31" s="25">
        <v>397445</v>
      </c>
      <c r="E31" s="21">
        <v>0</v>
      </c>
      <c r="F31" s="25">
        <v>0</v>
      </c>
      <c r="G31" s="21">
        <f t="shared" si="0"/>
        <v>1</v>
      </c>
      <c r="H31" s="22">
        <f t="shared" si="1"/>
        <v>397445</v>
      </c>
    </row>
    <row r="32" spans="2:8" ht="11.25" customHeight="1" x14ac:dyDescent="0.2">
      <c r="B32" s="23" t="s">
        <v>33</v>
      </c>
      <c r="C32" s="23">
        <v>138</v>
      </c>
      <c r="D32" s="24">
        <v>76735643</v>
      </c>
      <c r="E32" s="23">
        <v>4</v>
      </c>
      <c r="F32" s="24">
        <v>4391995.3899999997</v>
      </c>
      <c r="G32" s="46">
        <f t="shared" si="0"/>
        <v>142</v>
      </c>
      <c r="H32" s="47">
        <f t="shared" si="1"/>
        <v>81127638.390000001</v>
      </c>
    </row>
    <row r="33" spans="2:8" ht="11.25" customHeight="1" x14ac:dyDescent="0.2">
      <c r="B33" s="21" t="s">
        <v>34</v>
      </c>
      <c r="C33" s="21">
        <v>3</v>
      </c>
      <c r="D33" s="25">
        <v>1388885</v>
      </c>
      <c r="E33" s="21">
        <v>0</v>
      </c>
      <c r="F33" s="25">
        <v>0</v>
      </c>
      <c r="G33" s="21">
        <f t="shared" si="0"/>
        <v>3</v>
      </c>
      <c r="H33" s="22">
        <f t="shared" si="1"/>
        <v>1388885</v>
      </c>
    </row>
    <row r="34" spans="2:8" ht="11.25" customHeight="1" x14ac:dyDescent="0.2">
      <c r="B34" s="23" t="s">
        <v>35</v>
      </c>
      <c r="C34" s="23">
        <v>43</v>
      </c>
      <c r="D34" s="24">
        <v>20863288</v>
      </c>
      <c r="E34" s="23">
        <v>0</v>
      </c>
      <c r="F34" s="24">
        <v>0</v>
      </c>
      <c r="G34" s="46">
        <f t="shared" si="0"/>
        <v>43</v>
      </c>
      <c r="H34" s="47">
        <f t="shared" si="1"/>
        <v>20863288</v>
      </c>
    </row>
    <row r="35" spans="2:8" ht="11.25" customHeight="1" x14ac:dyDescent="0.2">
      <c r="B35" s="21" t="s">
        <v>36</v>
      </c>
      <c r="C35" s="21">
        <v>3</v>
      </c>
      <c r="D35" s="25">
        <v>2259468</v>
      </c>
      <c r="E35" s="21">
        <v>0</v>
      </c>
      <c r="F35" s="25">
        <v>0</v>
      </c>
      <c r="G35" s="21">
        <f t="shared" si="0"/>
        <v>3</v>
      </c>
      <c r="H35" s="22">
        <f t="shared" si="1"/>
        <v>2259468</v>
      </c>
    </row>
    <row r="36" spans="2:8" ht="11.25" customHeight="1" x14ac:dyDescent="0.2">
      <c r="B36" s="23" t="s">
        <v>37</v>
      </c>
      <c r="C36" s="23">
        <v>34</v>
      </c>
      <c r="D36" s="24">
        <v>17839375</v>
      </c>
      <c r="E36" s="23">
        <v>2</v>
      </c>
      <c r="F36" s="24">
        <v>56000</v>
      </c>
      <c r="G36" s="46">
        <f t="shared" si="0"/>
        <v>36</v>
      </c>
      <c r="H36" s="47">
        <f t="shared" si="1"/>
        <v>17895375</v>
      </c>
    </row>
    <row r="37" spans="2:8" ht="11.25" customHeight="1" x14ac:dyDescent="0.2">
      <c r="B37" s="21" t="s">
        <v>38</v>
      </c>
      <c r="C37" s="21">
        <v>78</v>
      </c>
      <c r="D37" s="25">
        <v>40776237</v>
      </c>
      <c r="E37" s="21">
        <v>4</v>
      </c>
      <c r="F37" s="25">
        <v>11212602.310000001</v>
      </c>
      <c r="G37" s="21">
        <f t="shared" si="0"/>
        <v>82</v>
      </c>
      <c r="H37" s="22">
        <f t="shared" si="1"/>
        <v>51988839.310000002</v>
      </c>
    </row>
    <row r="38" spans="2:8" ht="11.25" customHeight="1" x14ac:dyDescent="0.2">
      <c r="B38" s="23" t="s">
        <v>39</v>
      </c>
      <c r="C38" s="23">
        <v>19</v>
      </c>
      <c r="D38" s="24">
        <v>13076176</v>
      </c>
      <c r="E38" s="23">
        <v>1</v>
      </c>
      <c r="F38" s="24">
        <v>2649530</v>
      </c>
      <c r="G38" s="46">
        <f t="shared" si="0"/>
        <v>20</v>
      </c>
      <c r="H38" s="47">
        <f t="shared" si="1"/>
        <v>15725706</v>
      </c>
    </row>
    <row r="39" spans="2:8" ht="11.25" customHeight="1" x14ac:dyDescent="0.2">
      <c r="B39" s="21" t="s">
        <v>40</v>
      </c>
      <c r="C39" s="21">
        <v>852</v>
      </c>
      <c r="D39" s="25">
        <v>478732591</v>
      </c>
      <c r="E39" s="21">
        <v>6</v>
      </c>
      <c r="F39" s="25">
        <v>9243747</v>
      </c>
      <c r="G39" s="21">
        <f t="shared" si="0"/>
        <v>858</v>
      </c>
      <c r="H39" s="22">
        <f t="shared" si="1"/>
        <v>487976338</v>
      </c>
    </row>
    <row r="40" spans="2:8" ht="11.25" customHeight="1" x14ac:dyDescent="0.2">
      <c r="B40" s="23" t="s">
        <v>41</v>
      </c>
      <c r="C40" s="23">
        <v>271</v>
      </c>
      <c r="D40" s="24">
        <v>139901504</v>
      </c>
      <c r="E40" s="23">
        <v>5</v>
      </c>
      <c r="F40" s="24">
        <v>1615707.68</v>
      </c>
      <c r="G40" s="46">
        <f t="shared" si="0"/>
        <v>276</v>
      </c>
      <c r="H40" s="47">
        <f t="shared" si="1"/>
        <v>141517211.68000001</v>
      </c>
    </row>
    <row r="41" spans="2:8" ht="11.25" customHeight="1" x14ac:dyDescent="0.2">
      <c r="B41" s="21" t="s">
        <v>42</v>
      </c>
      <c r="C41" s="21">
        <v>258</v>
      </c>
      <c r="D41" s="25">
        <v>129653558</v>
      </c>
      <c r="E41" s="21">
        <v>5</v>
      </c>
      <c r="F41" s="25">
        <v>1433807.48</v>
      </c>
      <c r="G41" s="21">
        <f t="shared" si="0"/>
        <v>263</v>
      </c>
      <c r="H41" s="22">
        <f t="shared" si="1"/>
        <v>131087365.48</v>
      </c>
    </row>
    <row r="42" spans="2:8" ht="11.25" customHeight="1" x14ac:dyDescent="0.2">
      <c r="B42" s="23" t="s">
        <v>43</v>
      </c>
      <c r="C42" s="23">
        <v>34</v>
      </c>
      <c r="D42" s="24">
        <v>16255858</v>
      </c>
      <c r="E42" s="23">
        <v>2</v>
      </c>
      <c r="F42" s="24">
        <v>2289369</v>
      </c>
      <c r="G42" s="46">
        <f t="shared" si="0"/>
        <v>36</v>
      </c>
      <c r="H42" s="47">
        <f t="shared" si="1"/>
        <v>18545227</v>
      </c>
    </row>
    <row r="43" spans="2:8" ht="11.25" customHeight="1" x14ac:dyDescent="0.2">
      <c r="B43" s="21" t="s">
        <v>44</v>
      </c>
      <c r="C43" s="21">
        <v>82</v>
      </c>
      <c r="D43" s="25">
        <v>57231938</v>
      </c>
      <c r="E43" s="21">
        <v>1</v>
      </c>
      <c r="F43" s="25">
        <v>1000</v>
      </c>
      <c r="G43" s="21">
        <f t="shared" si="0"/>
        <v>83</v>
      </c>
      <c r="H43" s="22">
        <f t="shared" si="1"/>
        <v>57232938</v>
      </c>
    </row>
    <row r="44" spans="2:8" ht="11.25" customHeight="1" x14ac:dyDescent="0.2">
      <c r="B44" s="23" t="s">
        <v>45</v>
      </c>
      <c r="C44" s="23">
        <v>467</v>
      </c>
      <c r="D44" s="24">
        <v>270163068</v>
      </c>
      <c r="E44" s="23">
        <v>4</v>
      </c>
      <c r="F44" s="24">
        <v>366422</v>
      </c>
      <c r="G44" s="46">
        <f t="shared" si="0"/>
        <v>471</v>
      </c>
      <c r="H44" s="47">
        <f t="shared" si="1"/>
        <v>270529490</v>
      </c>
    </row>
    <row r="45" spans="2:8" ht="11.25" customHeight="1" x14ac:dyDescent="0.2">
      <c r="B45" s="21" t="s">
        <v>46</v>
      </c>
      <c r="C45" s="21">
        <v>17</v>
      </c>
      <c r="D45" s="25">
        <v>6553180</v>
      </c>
      <c r="E45" s="21">
        <v>0</v>
      </c>
      <c r="F45" s="25">
        <v>0</v>
      </c>
      <c r="G45" s="21">
        <f t="shared" si="0"/>
        <v>17</v>
      </c>
      <c r="H45" s="22">
        <f t="shared" si="1"/>
        <v>6553180</v>
      </c>
    </row>
    <row r="46" spans="2:8" ht="11.25" customHeight="1" x14ac:dyDescent="0.2">
      <c r="B46" s="23" t="s">
        <v>47</v>
      </c>
      <c r="C46" s="23">
        <v>62</v>
      </c>
      <c r="D46" s="24">
        <v>34396472</v>
      </c>
      <c r="E46" s="23">
        <v>0</v>
      </c>
      <c r="F46" s="24">
        <v>0</v>
      </c>
      <c r="G46" s="46">
        <f t="shared" si="0"/>
        <v>62</v>
      </c>
      <c r="H46" s="47">
        <f t="shared" si="1"/>
        <v>34396472</v>
      </c>
    </row>
    <row r="47" spans="2:8" ht="11.25" customHeight="1" x14ac:dyDescent="0.2">
      <c r="B47" s="21" t="s">
        <v>48</v>
      </c>
      <c r="C47" s="21">
        <v>3</v>
      </c>
      <c r="D47" s="25">
        <v>1416538</v>
      </c>
      <c r="E47" s="21">
        <v>0</v>
      </c>
      <c r="F47" s="25">
        <v>0</v>
      </c>
      <c r="G47" s="21">
        <f t="shared" si="0"/>
        <v>3</v>
      </c>
      <c r="H47" s="22">
        <f t="shared" si="1"/>
        <v>1416538</v>
      </c>
    </row>
    <row r="48" spans="2:8" ht="11.25" customHeight="1" x14ac:dyDescent="0.2">
      <c r="B48" s="23" t="s">
        <v>49</v>
      </c>
      <c r="C48" s="23">
        <v>183</v>
      </c>
      <c r="D48" s="24">
        <v>108001670</v>
      </c>
      <c r="E48" s="23">
        <v>5</v>
      </c>
      <c r="F48" s="24">
        <v>3958571.05</v>
      </c>
      <c r="G48" s="46">
        <f t="shared" si="0"/>
        <v>188</v>
      </c>
      <c r="H48" s="47">
        <f t="shared" si="1"/>
        <v>111960241.05</v>
      </c>
    </row>
    <row r="49" spans="1:9" ht="11.25" customHeight="1" x14ac:dyDescent="0.2">
      <c r="B49" s="21" t="s">
        <v>50</v>
      </c>
      <c r="C49" s="21">
        <v>559</v>
      </c>
      <c r="D49" s="25">
        <v>275706465</v>
      </c>
      <c r="E49" s="21">
        <v>4</v>
      </c>
      <c r="F49" s="25">
        <v>4723821.6500000004</v>
      </c>
      <c r="G49" s="21">
        <f t="shared" si="0"/>
        <v>563</v>
      </c>
      <c r="H49" s="22">
        <f t="shared" si="1"/>
        <v>280430286.64999998</v>
      </c>
    </row>
    <row r="50" spans="1:9" ht="11.25" customHeight="1" x14ac:dyDescent="0.2">
      <c r="B50" s="23" t="s">
        <v>51</v>
      </c>
      <c r="C50" s="23">
        <v>81</v>
      </c>
      <c r="D50" s="24">
        <v>32501856</v>
      </c>
      <c r="E50" s="23">
        <v>2</v>
      </c>
      <c r="F50" s="24">
        <v>2585808.4300000002</v>
      </c>
      <c r="G50" s="46">
        <f t="shared" si="0"/>
        <v>83</v>
      </c>
      <c r="H50" s="47">
        <f t="shared" si="1"/>
        <v>35087664.43</v>
      </c>
    </row>
    <row r="51" spans="1:9" ht="11.25" customHeight="1" x14ac:dyDescent="0.2">
      <c r="B51" s="21" t="s">
        <v>52</v>
      </c>
      <c r="C51" s="21">
        <v>9</v>
      </c>
      <c r="D51" s="25">
        <v>6303528</v>
      </c>
      <c r="E51" s="21">
        <v>2</v>
      </c>
      <c r="F51" s="25">
        <v>419715</v>
      </c>
      <c r="G51" s="21">
        <f t="shared" si="0"/>
        <v>11</v>
      </c>
      <c r="H51" s="22">
        <f t="shared" si="1"/>
        <v>6723243</v>
      </c>
    </row>
    <row r="52" spans="1:9" ht="11.25" customHeight="1" x14ac:dyDescent="0.2">
      <c r="B52" s="23" t="s">
        <v>53</v>
      </c>
      <c r="C52" s="23">
        <v>95</v>
      </c>
      <c r="D52" s="24">
        <v>53081747</v>
      </c>
      <c r="E52" s="23">
        <v>20</v>
      </c>
      <c r="F52" s="24">
        <v>50676440.739999995</v>
      </c>
      <c r="G52" s="46">
        <f t="shared" si="0"/>
        <v>115</v>
      </c>
      <c r="H52" s="47">
        <f t="shared" si="1"/>
        <v>103758187.73999999</v>
      </c>
    </row>
    <row r="53" spans="1:9" ht="11.25" customHeight="1" x14ac:dyDescent="0.2">
      <c r="B53" s="21" t="s">
        <v>54</v>
      </c>
      <c r="C53" s="21">
        <v>219</v>
      </c>
      <c r="D53" s="25">
        <v>152470779</v>
      </c>
      <c r="E53" s="21">
        <v>5</v>
      </c>
      <c r="F53" s="25">
        <v>6209625.1600000001</v>
      </c>
      <c r="G53" s="21">
        <f t="shared" si="0"/>
        <v>224</v>
      </c>
      <c r="H53" s="22">
        <f t="shared" si="1"/>
        <v>158680404.16</v>
      </c>
    </row>
    <row r="54" spans="1:9" ht="11.25" customHeight="1" x14ac:dyDescent="0.2">
      <c r="B54" s="23" t="s">
        <v>55</v>
      </c>
      <c r="C54" s="23">
        <v>6</v>
      </c>
      <c r="D54" s="24">
        <v>1386871</v>
      </c>
      <c r="E54" s="23">
        <v>0</v>
      </c>
      <c r="F54" s="24">
        <v>0</v>
      </c>
      <c r="G54" s="46">
        <f t="shared" si="0"/>
        <v>6</v>
      </c>
      <c r="H54" s="47">
        <f t="shared" si="1"/>
        <v>1386871</v>
      </c>
    </row>
    <row r="55" spans="1:9" ht="11.1" customHeight="1" x14ac:dyDescent="0.2">
      <c r="B55" s="21" t="s">
        <v>56</v>
      </c>
      <c r="C55" s="21">
        <v>106</v>
      </c>
      <c r="D55" s="25">
        <v>71302138</v>
      </c>
      <c r="E55" s="21">
        <v>3</v>
      </c>
      <c r="F55" s="25">
        <v>1611525</v>
      </c>
      <c r="G55" s="21">
        <f t="shared" si="0"/>
        <v>109</v>
      </c>
      <c r="H55" s="22">
        <f t="shared" si="1"/>
        <v>72913663</v>
      </c>
    </row>
    <row r="56" spans="1:9" ht="11.1" customHeight="1" x14ac:dyDescent="0.2">
      <c r="B56" s="40" t="s">
        <v>132</v>
      </c>
      <c r="C56" s="41">
        <v>1</v>
      </c>
      <c r="D56" s="42">
        <v>186018</v>
      </c>
      <c r="E56" s="41">
        <v>0</v>
      </c>
      <c r="F56" s="42">
        <v>0</v>
      </c>
      <c r="G56" s="46">
        <f t="shared" si="0"/>
        <v>1</v>
      </c>
      <c r="H56" s="47">
        <f t="shared" si="1"/>
        <v>186018</v>
      </c>
    </row>
    <row r="57" spans="1:9" ht="10.7" customHeight="1" x14ac:dyDescent="0.2">
      <c r="B57" s="26" t="s">
        <v>57</v>
      </c>
      <c r="C57" s="27">
        <f t="shared" ref="C57:H57" si="2">SUM(C7:C56)</f>
        <v>7145</v>
      </c>
      <c r="D57" s="39">
        <f t="shared" si="2"/>
        <v>3943429985</v>
      </c>
      <c r="E57" s="27">
        <f t="shared" si="2"/>
        <v>203</v>
      </c>
      <c r="F57" s="39">
        <f t="shared" si="2"/>
        <v>687326183.73999965</v>
      </c>
      <c r="G57" s="27">
        <f t="shared" si="2"/>
        <v>7348</v>
      </c>
      <c r="H57" s="44">
        <f t="shared" si="2"/>
        <v>4630756168.7399998</v>
      </c>
      <c r="I57" s="43"/>
    </row>
    <row r="58" spans="1:9" ht="11.25" customHeight="1" x14ac:dyDescent="0.2">
      <c r="B58" s="28" t="s">
        <v>58</v>
      </c>
      <c r="C58" s="45">
        <v>1</v>
      </c>
      <c r="D58" s="29">
        <v>1422643</v>
      </c>
      <c r="E58" s="45">
        <v>0</v>
      </c>
      <c r="F58" s="29">
        <v>0</v>
      </c>
      <c r="G58" s="45">
        <f>SUM(C58,E58)</f>
        <v>1</v>
      </c>
      <c r="H58" s="29">
        <v>1532165</v>
      </c>
    </row>
    <row r="59" spans="1:9" ht="11.25" customHeight="1" x14ac:dyDescent="0.2">
      <c r="B59" s="28" t="s">
        <v>59</v>
      </c>
      <c r="C59" s="45">
        <v>7</v>
      </c>
      <c r="D59" s="29">
        <v>5657267</v>
      </c>
      <c r="E59" s="45">
        <v>0</v>
      </c>
      <c r="F59" s="29">
        <v>0</v>
      </c>
      <c r="G59" s="45">
        <f>SUM(C59,E59)</f>
        <v>7</v>
      </c>
      <c r="H59" s="29">
        <v>5929207</v>
      </c>
    </row>
    <row r="60" spans="1:9" ht="10.5" customHeight="1" x14ac:dyDescent="0.2">
      <c r="B60" s="30" t="s">
        <v>60</v>
      </c>
      <c r="C60" s="31">
        <f t="shared" ref="C60:H60" si="3">SUM(C57:C59)</f>
        <v>7153</v>
      </c>
      <c r="D60" s="32">
        <f t="shared" si="3"/>
        <v>3950509895</v>
      </c>
      <c r="E60" s="31">
        <f t="shared" si="3"/>
        <v>203</v>
      </c>
      <c r="F60" s="32">
        <f t="shared" si="3"/>
        <v>687326183.73999965</v>
      </c>
      <c r="G60" s="31">
        <f t="shared" si="3"/>
        <v>7356</v>
      </c>
      <c r="H60" s="32">
        <f t="shared" si="3"/>
        <v>4638217540.7399998</v>
      </c>
    </row>
    <row r="61" spans="1:9" ht="12" customHeight="1" x14ac:dyDescent="0.2">
      <c r="B61" s="33"/>
      <c r="D61" s="34"/>
      <c r="E61" s="35"/>
      <c r="F61" s="34"/>
      <c r="G61" s="35"/>
      <c r="H61" s="34"/>
    </row>
    <row r="62" spans="1:9" ht="12" customHeight="1" x14ac:dyDescent="0.2">
      <c r="A62" s="38" t="s">
        <v>61</v>
      </c>
      <c r="F62" s="36"/>
    </row>
    <row r="63" spans="1:9" ht="12" customHeight="1" x14ac:dyDescent="0.2">
      <c r="A63" s="38" t="s">
        <v>62</v>
      </c>
      <c r="F63" s="36"/>
    </row>
    <row r="64" spans="1:9" ht="12" customHeight="1" x14ac:dyDescent="0.2">
      <c r="A64" s="38"/>
      <c r="F64" s="36"/>
    </row>
    <row r="65" spans="1:6" ht="12" customHeight="1" x14ac:dyDescent="0.2">
      <c r="A65" s="38" t="s">
        <v>63</v>
      </c>
      <c r="F65" s="36"/>
    </row>
    <row r="66" spans="1:6" ht="12" customHeight="1" x14ac:dyDescent="0.2">
      <c r="A66" s="38" t="s">
        <v>64</v>
      </c>
      <c r="F66" s="36"/>
    </row>
    <row r="67" spans="1:6" ht="12" customHeight="1" x14ac:dyDescent="0.2">
      <c r="F67" s="36"/>
    </row>
    <row r="68" spans="1:6" ht="12" customHeight="1" x14ac:dyDescent="0.2">
      <c r="F68" s="36"/>
    </row>
    <row r="69" spans="1:6" ht="12" customHeight="1" x14ac:dyDescent="0.2">
      <c r="F69" s="36"/>
    </row>
    <row r="70" spans="1:6" ht="12" customHeight="1" x14ac:dyDescent="0.2">
      <c r="F70" s="36"/>
    </row>
    <row r="71" spans="1:6" ht="12" customHeight="1" x14ac:dyDescent="0.2">
      <c r="F71" s="36"/>
    </row>
    <row r="72" spans="1:6" ht="12" customHeight="1" x14ac:dyDescent="0.2">
      <c r="F72" s="36"/>
    </row>
    <row r="73" spans="1:6" ht="12" customHeight="1" x14ac:dyDescent="0.2">
      <c r="F73" s="36"/>
    </row>
    <row r="74" spans="1:6" ht="12" customHeight="1" x14ac:dyDescent="0.2">
      <c r="F74" s="36"/>
    </row>
    <row r="75" spans="1:6" ht="12" customHeight="1" x14ac:dyDescent="0.2">
      <c r="F75" s="36"/>
    </row>
    <row r="76" spans="1:6" ht="12" customHeight="1" x14ac:dyDescent="0.2">
      <c r="F76" s="36"/>
    </row>
    <row r="77" spans="1:6" ht="12" customHeight="1" x14ac:dyDescent="0.2">
      <c r="F77" s="36"/>
    </row>
    <row r="78" spans="1:6" ht="12" customHeight="1" x14ac:dyDescent="0.2">
      <c r="F78" s="36"/>
    </row>
    <row r="79" spans="1:6" ht="12" customHeight="1" x14ac:dyDescent="0.2">
      <c r="F79" s="36"/>
    </row>
    <row r="80" spans="1:6" ht="12" customHeight="1" x14ac:dyDescent="0.2">
      <c r="F80" s="36"/>
    </row>
    <row r="81" spans="6:6" ht="12" customHeight="1" x14ac:dyDescent="0.2">
      <c r="F81" s="36"/>
    </row>
    <row r="82" spans="6:6" ht="12" customHeight="1" x14ac:dyDescent="0.2">
      <c r="F82" s="36"/>
    </row>
    <row r="83" spans="6:6" ht="12" customHeight="1" x14ac:dyDescent="0.2">
      <c r="F83" s="36"/>
    </row>
    <row r="84" spans="6:6" ht="12" customHeight="1" x14ac:dyDescent="0.2">
      <c r="F84" s="36"/>
    </row>
    <row r="85" spans="6:6" ht="12" customHeight="1" x14ac:dyDescent="0.2">
      <c r="F85" s="36"/>
    </row>
    <row r="86" spans="6:6" ht="12" customHeight="1" x14ac:dyDescent="0.2">
      <c r="F86" s="36"/>
    </row>
    <row r="87" spans="6:6" ht="12" customHeight="1" x14ac:dyDescent="0.2">
      <c r="F87" s="36"/>
    </row>
    <row r="88" spans="6:6" ht="12" customHeight="1" x14ac:dyDescent="0.2">
      <c r="F88" s="36"/>
    </row>
    <row r="89" spans="6:6" ht="12" customHeight="1" x14ac:dyDescent="0.2">
      <c r="F89" s="36"/>
    </row>
    <row r="90" spans="6:6" ht="12" customHeight="1" x14ac:dyDescent="0.2">
      <c r="F90" s="36"/>
    </row>
    <row r="91" spans="6:6" ht="12" customHeight="1" x14ac:dyDescent="0.2">
      <c r="F91" s="36"/>
    </row>
    <row r="92" spans="6:6" ht="12" customHeight="1" x14ac:dyDescent="0.2">
      <c r="F92" s="36"/>
    </row>
    <row r="93" spans="6:6" ht="12" customHeight="1" x14ac:dyDescent="0.2">
      <c r="F93" s="36"/>
    </row>
    <row r="94" spans="6:6" ht="12" customHeight="1" x14ac:dyDescent="0.2">
      <c r="F94" s="36"/>
    </row>
    <row r="95" spans="6:6" ht="12" customHeight="1" x14ac:dyDescent="0.2">
      <c r="F95" s="36"/>
    </row>
    <row r="96" spans="6: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spans="4:4" ht="12" customHeight="1" x14ac:dyDescent="0.2"/>
    <row r="114" spans="4:4" ht="12" customHeight="1" x14ac:dyDescent="0.2"/>
    <row r="115" spans="4:4" ht="12" customHeight="1" x14ac:dyDescent="0.2"/>
    <row r="116" spans="4:4" ht="12" customHeight="1" x14ac:dyDescent="0.2">
      <c r="D116" s="37"/>
    </row>
    <row r="117" spans="4:4" ht="12" customHeight="1" x14ac:dyDescent="0.2"/>
    <row r="118" spans="4:4" ht="12" customHeight="1" x14ac:dyDescent="0.2"/>
    <row r="119" spans="4:4" ht="12" customHeight="1" x14ac:dyDescent="0.2"/>
    <row r="120" spans="4:4" ht="12" customHeight="1" x14ac:dyDescent="0.2"/>
    <row r="121" spans="4:4" ht="12" customHeight="1" x14ac:dyDescent="0.2"/>
    <row r="122" spans="4:4" ht="12" customHeight="1" x14ac:dyDescent="0.2"/>
    <row r="123" spans="4:4" ht="12" customHeight="1" x14ac:dyDescent="0.2"/>
    <row r="124" spans="4:4" ht="12" customHeight="1" x14ac:dyDescent="0.2"/>
    <row r="125" spans="4:4" ht="12" customHeight="1" x14ac:dyDescent="0.2"/>
    <row r="126" spans="4:4" ht="12" customHeight="1" x14ac:dyDescent="0.2"/>
    <row r="127" spans="4:4" ht="12" customHeight="1" x14ac:dyDescent="0.2"/>
    <row r="128" spans="4:4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</sheetData>
  <conditionalFormatting sqref="G7:H56">
    <cfRule type="expression" priority="8">
      <formula>MOD(ROW(),2)=0</formula>
    </cfRule>
  </conditionalFormatting>
  <conditionalFormatting sqref="C7:F56">
    <cfRule type="expression" priority="7">
      <formula>MOD(ROW(),2)=0</formula>
    </cfRule>
  </conditionalFormatting>
  <conditionalFormatting sqref="C60:F60">
    <cfRule type="expression" priority="5">
      <formula>MOD(ROW(),2)=0</formula>
    </cfRule>
  </conditionalFormatting>
  <conditionalFormatting sqref="B60">
    <cfRule type="expression" dxfId="12" priority="4">
      <formula>MOD(ROW(),2)=0</formula>
    </cfRule>
  </conditionalFormatting>
  <conditionalFormatting sqref="B7:B56">
    <cfRule type="expression" priority="3">
      <formula>MOD(ROW(),2)=0</formula>
    </cfRule>
  </conditionalFormatting>
  <conditionalFormatting sqref="H60">
    <cfRule type="expression" priority="2">
      <formula>MOD(ROW(),2)=0</formula>
    </cfRule>
  </conditionalFormatting>
  <conditionalFormatting sqref="G60">
    <cfRule type="expression" priority="1">
      <formula>MOD(ROW(),2)=0</formula>
    </cfRule>
  </conditionalFormatting>
  <printOptions horizontalCentered="1"/>
  <pageMargins left="0.75" right="0.75" top="1" bottom="1" header="0.5" footer="0.5"/>
  <pageSetup scale="90" orientation="portrait" r:id="rId1"/>
  <headerFooter alignWithMargins="0">
    <oddHeader>&amp;R2/12/2018</oddHeader>
    <oddFooter>&amp;L&amp;A&amp;R&amp;a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DF37-4B9F-4D61-8E37-7C3A703A12A5}">
  <dimension ref="A1:EZ129"/>
  <sheetViews>
    <sheetView zoomScale="130" zoomScaleNormal="130" workbookViewId="0">
      <selection activeCell="C18" sqref="C18"/>
    </sheetView>
  </sheetViews>
  <sheetFormatPr defaultColWidth="9.140625" defaultRowHeight="14.25" x14ac:dyDescent="0.2"/>
  <cols>
    <col min="1" max="1" width="5.5703125" style="2" customWidth="1"/>
    <col min="2" max="2" width="29.5703125" style="2" customWidth="1"/>
    <col min="3" max="3" width="53" style="2" customWidth="1"/>
    <col min="4" max="4" width="14.85546875" style="49" bestFit="1" customWidth="1"/>
    <col min="5" max="5" width="17" style="2" customWidth="1"/>
    <col min="6" max="6" width="16.5703125" style="10" customWidth="1"/>
    <col min="7" max="7" width="9.140625" style="10"/>
    <col min="8" max="8" width="9.140625" style="10" hidden="1" customWidth="1"/>
    <col min="9" max="156" width="9.140625" style="10"/>
    <col min="157" max="16384" width="9.140625" style="2"/>
  </cols>
  <sheetData>
    <row r="1" spans="1:156" ht="15.75" x14ac:dyDescent="0.25">
      <c r="A1" s="48" t="s">
        <v>65</v>
      </c>
      <c r="B1" s="1"/>
    </row>
    <row r="2" spans="1:156" ht="15.75" x14ac:dyDescent="0.25">
      <c r="A2" s="48" t="s">
        <v>66</v>
      </c>
      <c r="B2" s="1"/>
    </row>
    <row r="3" spans="1:156" ht="15" x14ac:dyDescent="0.2">
      <c r="A3" s="50" t="s">
        <v>1</v>
      </c>
      <c r="B3" s="1"/>
    </row>
    <row r="4" spans="1:156" ht="15" x14ac:dyDescent="0.25">
      <c r="A4" s="51"/>
      <c r="B4" s="3"/>
      <c r="C4" s="3"/>
      <c r="D4" s="52"/>
      <c r="E4" s="3"/>
    </row>
    <row r="5" spans="1:156" s="3" customFormat="1" ht="18" customHeight="1" x14ac:dyDescent="0.2">
      <c r="A5" s="4"/>
      <c r="B5" s="61" t="s">
        <v>7</v>
      </c>
      <c r="C5" s="62" t="s">
        <v>67</v>
      </c>
      <c r="D5" s="63" t="s">
        <v>68</v>
      </c>
      <c r="E5" s="61" t="s">
        <v>69</v>
      </c>
      <c r="F5" s="61" t="s">
        <v>70</v>
      </c>
      <c r="G5" s="10"/>
      <c r="H5" s="10">
        <v>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</row>
    <row r="6" spans="1:156" s="5" customFormat="1" x14ac:dyDescent="0.2">
      <c r="B6" s="73" t="s">
        <v>10</v>
      </c>
      <c r="C6" s="74" t="s">
        <v>71</v>
      </c>
      <c r="D6" s="75">
        <v>32379750</v>
      </c>
      <c r="E6" s="76">
        <v>554176</v>
      </c>
      <c r="F6" s="77">
        <f>D6+E6</f>
        <v>32933926</v>
      </c>
      <c r="G6" s="53"/>
      <c r="H6" s="6">
        <f>IF(B6="",H5+0,H5+1)</f>
        <v>2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</row>
    <row r="7" spans="1:156" x14ac:dyDescent="0.2">
      <c r="B7" s="68" t="s">
        <v>12</v>
      </c>
      <c r="C7" s="64" t="s">
        <v>72</v>
      </c>
      <c r="D7" s="65">
        <v>18990250</v>
      </c>
      <c r="E7" s="66">
        <v>242912</v>
      </c>
      <c r="F7" s="67">
        <f>D7+E7</f>
        <v>19233162</v>
      </c>
      <c r="H7" s="6">
        <f>IF(B8="",H6+0,H6+1)</f>
        <v>3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156" x14ac:dyDescent="0.2">
      <c r="B8" s="78" t="s">
        <v>14</v>
      </c>
      <c r="C8" s="74" t="s">
        <v>73</v>
      </c>
      <c r="D8" s="75">
        <v>46387132</v>
      </c>
      <c r="E8" s="76"/>
      <c r="F8" s="77">
        <f t="shared" ref="F8:F66" si="0">D8+E8</f>
        <v>46387132</v>
      </c>
      <c r="H8" s="6" t="e">
        <f>IF(#REF!="",H7+0,H7+1)</f>
        <v>#REF!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156" s="7" customFormat="1" x14ac:dyDescent="0.2">
      <c r="B9" s="78"/>
      <c r="C9" s="74" t="s">
        <v>82</v>
      </c>
      <c r="D9" s="75">
        <v>21334714</v>
      </c>
      <c r="E9" s="76"/>
      <c r="F9" s="77">
        <f t="shared" si="0"/>
        <v>21334714</v>
      </c>
      <c r="G9" s="8"/>
      <c r="H9" s="6" t="e">
        <f t="shared" ref="H9:H69" si="1">IF(B9="",H8+0,H8+1)</f>
        <v>#REF!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</row>
    <row r="10" spans="1:156" s="7" customFormat="1" x14ac:dyDescent="0.2">
      <c r="B10" s="78"/>
      <c r="C10" s="74" t="s">
        <v>74</v>
      </c>
      <c r="D10" s="75">
        <v>25224059</v>
      </c>
      <c r="E10" s="76"/>
      <c r="F10" s="77">
        <f t="shared" si="0"/>
        <v>25224059</v>
      </c>
      <c r="G10" s="8"/>
      <c r="H10" s="6" t="e">
        <f t="shared" si="1"/>
        <v>#REF!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</row>
    <row r="11" spans="1:156" s="7" customFormat="1" x14ac:dyDescent="0.2">
      <c r="B11" s="78"/>
      <c r="C11" s="74" t="s">
        <v>133</v>
      </c>
      <c r="D11" s="75">
        <v>60921453</v>
      </c>
      <c r="E11" s="76">
        <v>4335970</v>
      </c>
      <c r="F11" s="77">
        <f t="shared" si="0"/>
        <v>65257423</v>
      </c>
      <c r="G11" s="8"/>
      <c r="H11" s="6" t="e">
        <f t="shared" si="1"/>
        <v>#REF!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</row>
    <row r="12" spans="1:156" s="7" customFormat="1" x14ac:dyDescent="0.2">
      <c r="B12" s="78"/>
      <c r="C12" s="74" t="s">
        <v>75</v>
      </c>
      <c r="D12" s="75">
        <v>69483800</v>
      </c>
      <c r="E12" s="76">
        <v>108651</v>
      </c>
      <c r="F12" s="77">
        <f t="shared" si="0"/>
        <v>69592451</v>
      </c>
      <c r="G12" s="8"/>
      <c r="H12" s="6" t="e">
        <f t="shared" si="1"/>
        <v>#REF!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</row>
    <row r="13" spans="1:156" s="7" customFormat="1" x14ac:dyDescent="0.2">
      <c r="B13" s="78"/>
      <c r="C13" s="74" t="s">
        <v>76</v>
      </c>
      <c r="D13" s="75">
        <v>23511884</v>
      </c>
      <c r="E13" s="76"/>
      <c r="F13" s="77">
        <f t="shared" si="0"/>
        <v>23511884</v>
      </c>
      <c r="G13" s="8"/>
      <c r="H13" s="6" t="e">
        <f t="shared" si="1"/>
        <v>#REF!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</row>
    <row r="14" spans="1:156" s="7" customFormat="1" x14ac:dyDescent="0.2">
      <c r="B14" s="78"/>
      <c r="C14" s="74" t="s">
        <v>77</v>
      </c>
      <c r="D14" s="75">
        <v>46743738</v>
      </c>
      <c r="E14" s="76"/>
      <c r="F14" s="77">
        <f t="shared" si="0"/>
        <v>46743738</v>
      </c>
      <c r="G14" s="8"/>
      <c r="H14" s="6" t="e">
        <f t="shared" si="1"/>
        <v>#REF!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</row>
    <row r="15" spans="1:156" s="7" customFormat="1" x14ac:dyDescent="0.2">
      <c r="B15" s="78"/>
      <c r="C15" s="74" t="s">
        <v>78</v>
      </c>
      <c r="D15" s="75">
        <v>47185137</v>
      </c>
      <c r="E15" s="76"/>
      <c r="F15" s="77">
        <f t="shared" si="0"/>
        <v>47185137</v>
      </c>
      <c r="G15" s="8"/>
      <c r="H15" s="6" t="e">
        <f t="shared" si="1"/>
        <v>#REF!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</row>
    <row r="16" spans="1:156" s="7" customFormat="1" x14ac:dyDescent="0.2">
      <c r="B16" s="78"/>
      <c r="C16" s="74" t="s">
        <v>79</v>
      </c>
      <c r="D16" s="75">
        <v>100347842</v>
      </c>
      <c r="E16" s="76">
        <v>4684833</v>
      </c>
      <c r="F16" s="77">
        <f t="shared" si="0"/>
        <v>105032675</v>
      </c>
      <c r="G16" s="8"/>
      <c r="H16" s="6" t="e">
        <f t="shared" si="1"/>
        <v>#REF!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</row>
    <row r="17" spans="2:156" s="7" customFormat="1" x14ac:dyDescent="0.2">
      <c r="B17" s="78"/>
      <c r="C17" s="74" t="s">
        <v>81</v>
      </c>
      <c r="D17" s="75">
        <v>16850072</v>
      </c>
      <c r="E17" s="76"/>
      <c r="F17" s="77">
        <f t="shared" si="0"/>
        <v>16850072</v>
      </c>
      <c r="G17" s="8"/>
      <c r="H17" s="6" t="e">
        <f>IF(B19="",H16+0,H16+1)</f>
        <v>#REF!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</row>
    <row r="18" spans="2:156" s="7" customFormat="1" x14ac:dyDescent="0.2">
      <c r="B18" s="78"/>
      <c r="C18" s="74" t="s">
        <v>80</v>
      </c>
      <c r="D18" s="75">
        <v>35526852</v>
      </c>
      <c r="E18" s="76">
        <v>4042715</v>
      </c>
      <c r="F18" s="77">
        <f t="shared" si="0"/>
        <v>39569567</v>
      </c>
      <c r="G18" s="8"/>
      <c r="H18" s="6" t="e">
        <f>IF(B20="",H17+0,H17+1)</f>
        <v>#REF!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</row>
    <row r="19" spans="2:156" s="7" customFormat="1" x14ac:dyDescent="0.2">
      <c r="B19" s="68" t="s">
        <v>15</v>
      </c>
      <c r="C19" s="64" t="s">
        <v>83</v>
      </c>
      <c r="D19" s="65">
        <v>28593146</v>
      </c>
      <c r="E19" s="66"/>
      <c r="F19" s="67">
        <f t="shared" si="0"/>
        <v>28593146</v>
      </c>
      <c r="G19" s="8"/>
      <c r="H19" s="6" t="e">
        <f>IF(B21="",H18+0,H18+1)</f>
        <v>#REF!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</row>
    <row r="20" spans="2:156" s="7" customFormat="1" x14ac:dyDescent="0.2">
      <c r="B20" s="78" t="s">
        <v>16</v>
      </c>
      <c r="C20" s="74" t="s">
        <v>84</v>
      </c>
      <c r="D20" s="75">
        <v>48995508</v>
      </c>
      <c r="E20" s="76"/>
      <c r="F20" s="77">
        <f t="shared" si="0"/>
        <v>48995508</v>
      </c>
      <c r="G20" s="8"/>
      <c r="H20" s="6" t="e">
        <f>IF(B22="",H19+0,H19+1)</f>
        <v>#REF!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</row>
    <row r="21" spans="2:156" s="7" customFormat="1" x14ac:dyDescent="0.2">
      <c r="B21" s="68" t="s">
        <v>131</v>
      </c>
      <c r="C21" s="64" t="s">
        <v>134</v>
      </c>
      <c r="D21" s="65">
        <v>16388564</v>
      </c>
      <c r="E21" s="66"/>
      <c r="F21" s="67">
        <f t="shared" si="0"/>
        <v>16388564</v>
      </c>
      <c r="G21" s="8"/>
      <c r="H21" s="6" t="e">
        <f>IF(#REF!="",H20+0,H20+1)</f>
        <v>#REF!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</row>
    <row r="22" spans="2:156" s="7" customFormat="1" x14ac:dyDescent="0.2">
      <c r="B22" s="78" t="s">
        <v>18</v>
      </c>
      <c r="C22" s="74" t="s">
        <v>85</v>
      </c>
      <c r="D22" s="75">
        <v>41597354</v>
      </c>
      <c r="E22" s="76"/>
      <c r="F22" s="77">
        <f>D22+E22</f>
        <v>41597354</v>
      </c>
      <c r="G22" s="8"/>
      <c r="H22" s="6" t="e">
        <f>IF(B24="",H21+0,H21+1)</f>
        <v>#REF!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</row>
    <row r="23" spans="2:156" s="7" customFormat="1" x14ac:dyDescent="0.2">
      <c r="B23" s="78"/>
      <c r="C23" s="74" t="s">
        <v>86</v>
      </c>
      <c r="D23" s="75">
        <v>16429459</v>
      </c>
      <c r="E23" s="76"/>
      <c r="F23" s="77">
        <f t="shared" si="0"/>
        <v>16429459</v>
      </c>
      <c r="G23" s="8"/>
      <c r="H23" s="6" t="e">
        <f>IF(B26="",H22+0,H22+1)</f>
        <v>#REF!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</row>
    <row r="24" spans="2:156" s="7" customFormat="1" x14ac:dyDescent="0.2">
      <c r="B24" s="68" t="s">
        <v>19</v>
      </c>
      <c r="C24" s="64" t="s">
        <v>87</v>
      </c>
      <c r="D24" s="65">
        <v>29997018</v>
      </c>
      <c r="E24" s="66">
        <v>3107663</v>
      </c>
      <c r="F24" s="67">
        <f t="shared" si="0"/>
        <v>33104681</v>
      </c>
      <c r="G24" s="8"/>
      <c r="H24" s="6" t="e">
        <f>IF(#REF!="",H23+0,H23+1)</f>
        <v>#REF!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</row>
    <row r="25" spans="2:156" s="7" customFormat="1" x14ac:dyDescent="0.2">
      <c r="B25" s="78" t="s">
        <v>21</v>
      </c>
      <c r="C25" s="74" t="s">
        <v>88</v>
      </c>
      <c r="D25" s="75">
        <v>50193950</v>
      </c>
      <c r="E25" s="76">
        <v>827315</v>
      </c>
      <c r="F25" s="77">
        <f t="shared" si="0"/>
        <v>51021265</v>
      </c>
      <c r="G25" s="8"/>
      <c r="H25" s="6" t="e">
        <f>IF(B28="",H24+0,H24+1)</f>
        <v>#REF!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</row>
    <row r="26" spans="2:156" s="7" customFormat="1" x14ac:dyDescent="0.2">
      <c r="B26" s="78"/>
      <c r="C26" s="74" t="s">
        <v>89</v>
      </c>
      <c r="D26" s="75">
        <v>38531208</v>
      </c>
      <c r="E26" s="76"/>
      <c r="F26" s="77">
        <f t="shared" si="0"/>
        <v>38531208</v>
      </c>
      <c r="G26" s="8"/>
      <c r="H26" s="6" t="e">
        <f>IF(#REF!="",H25+0,H25+1)</f>
        <v>#REF!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</row>
    <row r="27" spans="2:156" s="7" customFormat="1" x14ac:dyDescent="0.2">
      <c r="B27" s="68" t="s">
        <v>22</v>
      </c>
      <c r="C27" s="64" t="s">
        <v>90</v>
      </c>
      <c r="D27" s="65">
        <v>21401412</v>
      </c>
      <c r="E27" s="66">
        <v>136666</v>
      </c>
      <c r="F27" s="67">
        <f t="shared" si="0"/>
        <v>21538078</v>
      </c>
      <c r="G27" s="8"/>
      <c r="H27" s="6" t="e">
        <f>IF(B37="",H26+0,H26+1)</f>
        <v>#REF!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</row>
    <row r="28" spans="2:156" s="7" customFormat="1" x14ac:dyDescent="0.2">
      <c r="B28" s="78" t="s">
        <v>23</v>
      </c>
      <c r="C28" s="74" t="s">
        <v>91</v>
      </c>
      <c r="D28" s="75">
        <v>16112962</v>
      </c>
      <c r="E28" s="76">
        <v>4162658</v>
      </c>
      <c r="F28" s="77">
        <f t="shared" si="0"/>
        <v>20275620</v>
      </c>
      <c r="G28" s="8"/>
      <c r="H28" s="6" t="e">
        <f>IF(B30="",H27+0,H27+1)</f>
        <v>#REF!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</row>
    <row r="29" spans="2:156" s="7" customFormat="1" x14ac:dyDescent="0.2">
      <c r="B29" s="68" t="s">
        <v>25</v>
      </c>
      <c r="C29" s="64" t="s">
        <v>92</v>
      </c>
      <c r="D29" s="65">
        <v>19763662</v>
      </c>
      <c r="E29" s="66">
        <v>2668444</v>
      </c>
      <c r="F29" s="67">
        <f t="shared" si="0"/>
        <v>22432106</v>
      </c>
      <c r="G29" s="8"/>
      <c r="H29" s="6" t="e">
        <f t="shared" si="1"/>
        <v>#REF!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</row>
    <row r="30" spans="2:156" s="7" customFormat="1" x14ac:dyDescent="0.2">
      <c r="B30" s="78" t="s">
        <v>28</v>
      </c>
      <c r="C30" s="74" t="s">
        <v>93</v>
      </c>
      <c r="D30" s="75">
        <v>72845365</v>
      </c>
      <c r="E30" s="76">
        <v>5500986</v>
      </c>
      <c r="F30" s="77">
        <f t="shared" si="0"/>
        <v>78346351</v>
      </c>
      <c r="G30" s="8"/>
      <c r="H30" s="6" t="e">
        <f>IF(#REF!="",H29+0,H29+1)</f>
        <v>#REF!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</row>
    <row r="31" spans="2:156" s="7" customFormat="1" x14ac:dyDescent="0.2">
      <c r="B31" s="68" t="s">
        <v>29</v>
      </c>
      <c r="C31" s="64" t="s">
        <v>94</v>
      </c>
      <c r="D31" s="65">
        <v>19604561</v>
      </c>
      <c r="E31" s="66"/>
      <c r="F31" s="67">
        <f t="shared" si="0"/>
        <v>19604561</v>
      </c>
      <c r="G31" s="8"/>
      <c r="H31" s="6" t="e">
        <f t="shared" si="1"/>
        <v>#REF!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</row>
    <row r="32" spans="2:156" s="7" customFormat="1" x14ac:dyDescent="0.2">
      <c r="B32" s="68"/>
      <c r="C32" s="64" t="s">
        <v>95</v>
      </c>
      <c r="D32" s="65">
        <v>48628956</v>
      </c>
      <c r="E32" s="66"/>
      <c r="F32" s="67">
        <f t="shared" si="0"/>
        <v>48628956</v>
      </c>
      <c r="G32" s="8"/>
      <c r="H32" s="6" t="e">
        <f t="shared" si="1"/>
        <v>#REF!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</row>
    <row r="33" spans="2:156" s="7" customFormat="1" x14ac:dyDescent="0.2">
      <c r="B33" s="68"/>
      <c r="C33" s="64" t="s">
        <v>100</v>
      </c>
      <c r="D33" s="65">
        <v>16480773</v>
      </c>
      <c r="E33" s="66">
        <v>2307093</v>
      </c>
      <c r="F33" s="67">
        <f t="shared" si="0"/>
        <v>18787866</v>
      </c>
      <c r="G33" s="8"/>
      <c r="H33" s="6" t="e">
        <f t="shared" si="1"/>
        <v>#REF!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</row>
    <row r="34" spans="2:156" s="7" customFormat="1" x14ac:dyDescent="0.2">
      <c r="B34" s="68"/>
      <c r="C34" s="64" t="s">
        <v>96</v>
      </c>
      <c r="D34" s="65">
        <v>121567021</v>
      </c>
      <c r="E34" s="66"/>
      <c r="F34" s="67">
        <f t="shared" si="0"/>
        <v>121567021</v>
      </c>
      <c r="G34" s="8"/>
      <c r="H34" s="6" t="e">
        <f t="shared" si="1"/>
        <v>#REF!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</row>
    <row r="35" spans="2:156" s="7" customFormat="1" x14ac:dyDescent="0.2">
      <c r="B35" s="68"/>
      <c r="C35" s="64" t="s">
        <v>97</v>
      </c>
      <c r="D35" s="65">
        <v>17883464</v>
      </c>
      <c r="E35" s="66"/>
      <c r="F35" s="67">
        <f t="shared" si="0"/>
        <v>17883464</v>
      </c>
      <c r="G35" s="8"/>
      <c r="H35" s="6" t="e">
        <f t="shared" si="1"/>
        <v>#REF!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</row>
    <row r="36" spans="2:156" s="7" customFormat="1" x14ac:dyDescent="0.2">
      <c r="B36" s="68"/>
      <c r="C36" s="64" t="s">
        <v>98</v>
      </c>
      <c r="D36" s="65">
        <v>68551984</v>
      </c>
      <c r="E36" s="66"/>
      <c r="F36" s="67">
        <f t="shared" si="0"/>
        <v>68551984</v>
      </c>
      <c r="G36" s="8"/>
      <c r="H36" s="6" t="e">
        <f t="shared" si="1"/>
        <v>#REF!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</row>
    <row r="37" spans="2:156" s="7" customFormat="1" x14ac:dyDescent="0.2">
      <c r="B37" s="68"/>
      <c r="C37" s="64" t="s">
        <v>99</v>
      </c>
      <c r="D37" s="65">
        <v>21706011</v>
      </c>
      <c r="E37" s="66"/>
      <c r="F37" s="67">
        <f t="shared" si="0"/>
        <v>21706011</v>
      </c>
      <c r="G37" s="8"/>
      <c r="H37" s="6" t="e">
        <f>IF(#REF!="",H36+0,H36+1)</f>
        <v>#REF!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</row>
    <row r="38" spans="2:156" s="7" customFormat="1" x14ac:dyDescent="0.2">
      <c r="B38" s="78" t="s">
        <v>30</v>
      </c>
      <c r="C38" s="74" t="s">
        <v>101</v>
      </c>
      <c r="D38" s="75">
        <v>71853851</v>
      </c>
      <c r="E38" s="76"/>
      <c r="F38" s="77">
        <f t="shared" si="0"/>
        <v>71853851</v>
      </c>
      <c r="G38" s="8"/>
      <c r="H38" s="6" t="e">
        <f t="shared" si="1"/>
        <v>#REF!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</row>
    <row r="39" spans="2:156" s="7" customFormat="1" x14ac:dyDescent="0.2">
      <c r="B39" s="68" t="s">
        <v>31</v>
      </c>
      <c r="C39" s="64" t="s">
        <v>102</v>
      </c>
      <c r="D39" s="65">
        <v>50490089</v>
      </c>
      <c r="E39" s="66">
        <v>556754</v>
      </c>
      <c r="F39" s="67">
        <f t="shared" si="0"/>
        <v>51046843</v>
      </c>
      <c r="G39" s="8"/>
      <c r="H39" s="6" t="e">
        <f t="shared" si="1"/>
        <v>#REF!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</row>
    <row r="40" spans="2:156" s="7" customFormat="1" x14ac:dyDescent="0.2">
      <c r="B40" s="68"/>
      <c r="C40" s="64" t="s">
        <v>103</v>
      </c>
      <c r="D40" s="65">
        <v>39747851</v>
      </c>
      <c r="E40" s="66">
        <v>228812</v>
      </c>
      <c r="F40" s="67">
        <f t="shared" si="0"/>
        <v>39976663</v>
      </c>
      <c r="G40" s="8"/>
      <c r="H40" s="6" t="e">
        <f>IF(B47="",H39+0,H39+1)</f>
        <v>#REF!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</row>
    <row r="41" spans="2:156" s="7" customFormat="1" x14ac:dyDescent="0.2">
      <c r="B41" s="78" t="s">
        <v>33</v>
      </c>
      <c r="C41" s="74" t="s">
        <v>104</v>
      </c>
      <c r="D41" s="75">
        <v>67041892</v>
      </c>
      <c r="E41" s="76"/>
      <c r="F41" s="77">
        <f t="shared" si="0"/>
        <v>67041892</v>
      </c>
      <c r="G41" s="8"/>
      <c r="H41" s="6" t="e">
        <f t="shared" si="1"/>
        <v>#REF!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</row>
    <row r="42" spans="2:156" s="7" customFormat="1" x14ac:dyDescent="0.2">
      <c r="B42" s="68" t="s">
        <v>35</v>
      </c>
      <c r="C42" s="64" t="s">
        <v>105</v>
      </c>
      <c r="D42" s="65">
        <v>19667679</v>
      </c>
      <c r="E42" s="66"/>
      <c r="F42" s="67">
        <f t="shared" si="0"/>
        <v>19667679</v>
      </c>
      <c r="G42" s="8"/>
      <c r="H42" s="6" t="e">
        <f>IF(#REF!="",H41+0,H41+1)</f>
        <v>#REF!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</row>
    <row r="43" spans="2:156" s="7" customFormat="1" x14ac:dyDescent="0.2">
      <c r="B43" s="78" t="s">
        <v>38</v>
      </c>
      <c r="C43" s="74" t="s">
        <v>135</v>
      </c>
      <c r="D43" s="75">
        <v>21471355</v>
      </c>
      <c r="E43" s="76"/>
      <c r="F43" s="77">
        <f t="shared" si="0"/>
        <v>21471355</v>
      </c>
      <c r="G43" s="8"/>
      <c r="H43" s="6" t="e">
        <f t="shared" si="1"/>
        <v>#REF!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</row>
    <row r="44" spans="2:156" s="7" customFormat="1" x14ac:dyDescent="0.2">
      <c r="B44" s="68" t="s">
        <v>40</v>
      </c>
      <c r="C44" s="64" t="s">
        <v>106</v>
      </c>
      <c r="D44" s="65">
        <v>21126382</v>
      </c>
      <c r="E44" s="66"/>
      <c r="F44" s="67">
        <f t="shared" si="0"/>
        <v>21126382</v>
      </c>
      <c r="G44" s="8"/>
      <c r="H44" s="6" t="e">
        <f t="shared" si="1"/>
        <v>#REF!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</row>
    <row r="45" spans="2:156" s="7" customFormat="1" x14ac:dyDescent="0.2">
      <c r="B45" s="68"/>
      <c r="C45" s="64" t="s">
        <v>136</v>
      </c>
      <c r="D45" s="65">
        <v>15441328</v>
      </c>
      <c r="E45" s="66"/>
      <c r="F45" s="67">
        <f t="shared" si="0"/>
        <v>15441328</v>
      </c>
      <c r="G45" s="8"/>
      <c r="H45" s="6" t="e">
        <f t="shared" si="1"/>
        <v>#REF!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</row>
    <row r="46" spans="2:156" s="7" customFormat="1" x14ac:dyDescent="0.2">
      <c r="B46" s="68"/>
      <c r="C46" s="64" t="s">
        <v>107</v>
      </c>
      <c r="D46" s="65">
        <v>59410916</v>
      </c>
      <c r="E46" s="66"/>
      <c r="F46" s="67">
        <f t="shared" si="0"/>
        <v>59410916</v>
      </c>
      <c r="G46" s="8"/>
      <c r="H46" s="6" t="e">
        <f t="shared" si="1"/>
        <v>#REF!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</row>
    <row r="47" spans="2:156" s="7" customFormat="1" x14ac:dyDescent="0.2">
      <c r="B47" s="68"/>
      <c r="C47" s="64" t="s">
        <v>108</v>
      </c>
      <c r="D47" s="65">
        <v>62777199</v>
      </c>
      <c r="E47" s="66"/>
      <c r="F47" s="67">
        <f t="shared" si="0"/>
        <v>62777199</v>
      </c>
      <c r="G47" s="8"/>
      <c r="H47" s="6" t="e">
        <f>IF(B42="",H46+0,H46+1)</f>
        <v>#REF!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</row>
    <row r="48" spans="2:156" s="7" customFormat="1" x14ac:dyDescent="0.2">
      <c r="B48" s="68"/>
      <c r="C48" s="64" t="s">
        <v>109</v>
      </c>
      <c r="D48" s="65">
        <v>43204894</v>
      </c>
      <c r="E48" s="66"/>
      <c r="F48" s="67">
        <f t="shared" si="0"/>
        <v>43204894</v>
      </c>
      <c r="G48" s="8"/>
      <c r="H48" s="6" t="e">
        <f t="shared" si="1"/>
        <v>#REF!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</row>
    <row r="49" spans="2:156" s="8" customFormat="1" x14ac:dyDescent="0.2">
      <c r="B49" s="68"/>
      <c r="C49" s="64" t="s">
        <v>110</v>
      </c>
      <c r="D49" s="65">
        <v>31866963</v>
      </c>
      <c r="E49" s="66"/>
      <c r="F49" s="67">
        <f t="shared" si="0"/>
        <v>31866963</v>
      </c>
      <c r="H49" s="6" t="e">
        <f t="shared" si="1"/>
        <v>#REF!</v>
      </c>
    </row>
    <row r="50" spans="2:156" s="8" customFormat="1" x14ac:dyDescent="0.2">
      <c r="B50" s="68"/>
      <c r="C50" s="64" t="s">
        <v>111</v>
      </c>
      <c r="D50" s="65">
        <v>128425418</v>
      </c>
      <c r="E50" s="66"/>
      <c r="F50" s="67">
        <f t="shared" si="0"/>
        <v>128425418</v>
      </c>
      <c r="H50" s="6" t="e">
        <f>IF(B56="",H49+0,H49+1)</f>
        <v>#REF!</v>
      </c>
    </row>
    <row r="51" spans="2:156" s="8" customFormat="1" x14ac:dyDescent="0.2">
      <c r="B51" s="68"/>
      <c r="C51" s="64" t="s">
        <v>113</v>
      </c>
      <c r="D51" s="65">
        <v>16024954</v>
      </c>
      <c r="E51" s="66"/>
      <c r="F51" s="67">
        <f t="shared" si="0"/>
        <v>16024954</v>
      </c>
      <c r="H51" s="6" t="e">
        <f t="shared" si="1"/>
        <v>#REF!</v>
      </c>
    </row>
    <row r="52" spans="2:156" s="8" customFormat="1" x14ac:dyDescent="0.2">
      <c r="B52" s="68"/>
      <c r="C52" s="64" t="s">
        <v>112</v>
      </c>
      <c r="D52" s="65">
        <v>39614922</v>
      </c>
      <c r="E52" s="66"/>
      <c r="F52" s="67">
        <f t="shared" si="0"/>
        <v>39614922</v>
      </c>
      <c r="H52" s="6" t="e">
        <f t="shared" si="1"/>
        <v>#REF!</v>
      </c>
    </row>
    <row r="53" spans="2:156" s="8" customFormat="1" x14ac:dyDescent="0.2">
      <c r="B53" s="78" t="s">
        <v>41</v>
      </c>
      <c r="C53" s="74" t="s">
        <v>114</v>
      </c>
      <c r="D53" s="75">
        <v>42447964</v>
      </c>
      <c r="E53" s="76"/>
      <c r="F53" s="77">
        <f t="shared" si="0"/>
        <v>42447964</v>
      </c>
      <c r="H53" s="6" t="e">
        <f>IF(B59="",H52+0,H52+1)</f>
        <v>#REF!</v>
      </c>
    </row>
    <row r="54" spans="2:156" s="7" customFormat="1" x14ac:dyDescent="0.2">
      <c r="B54" s="78"/>
      <c r="C54" s="74" t="s">
        <v>137</v>
      </c>
      <c r="D54" s="75">
        <v>60567877</v>
      </c>
      <c r="E54" s="76">
        <v>1056831</v>
      </c>
      <c r="F54" s="77">
        <f t="shared" si="0"/>
        <v>61624708</v>
      </c>
      <c r="G54" s="8"/>
      <c r="H54" s="6" t="e">
        <f>IF(B60="",H53+0,H53+1)</f>
        <v>#REF!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</row>
    <row r="55" spans="2:156" s="7" customFormat="1" x14ac:dyDescent="0.2">
      <c r="B55" s="78"/>
      <c r="C55" s="74" t="s">
        <v>115</v>
      </c>
      <c r="D55" s="75">
        <v>20452508</v>
      </c>
      <c r="E55" s="76">
        <v>29851</v>
      </c>
      <c r="F55" s="77">
        <f t="shared" si="0"/>
        <v>20482359</v>
      </c>
      <c r="G55" s="8"/>
      <c r="H55" s="6" t="e">
        <f t="shared" si="1"/>
        <v>#REF!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</row>
    <row r="56" spans="2:156" s="8" customFormat="1" x14ac:dyDescent="0.2">
      <c r="B56" s="68" t="s">
        <v>42</v>
      </c>
      <c r="C56" s="64" t="s">
        <v>116</v>
      </c>
      <c r="D56" s="65">
        <v>33787259</v>
      </c>
      <c r="E56" s="66"/>
      <c r="F56" s="67">
        <f t="shared" si="0"/>
        <v>33787259</v>
      </c>
      <c r="H56" s="6" t="e">
        <f>IF(#REF!="",H55+0,H55+1)</f>
        <v>#REF!</v>
      </c>
    </row>
    <row r="57" spans="2:156" x14ac:dyDescent="0.2">
      <c r="B57" s="68"/>
      <c r="C57" s="64" t="s">
        <v>117</v>
      </c>
      <c r="D57" s="65">
        <v>45072648</v>
      </c>
      <c r="E57" s="66">
        <v>186060</v>
      </c>
      <c r="F57" s="67">
        <f t="shared" si="0"/>
        <v>45258708</v>
      </c>
      <c r="H57" s="6" t="e">
        <f t="shared" si="1"/>
        <v>#REF!</v>
      </c>
    </row>
    <row r="58" spans="2:156" x14ac:dyDescent="0.2">
      <c r="B58" s="68"/>
      <c r="C58" s="64" t="s">
        <v>138</v>
      </c>
      <c r="D58" s="65">
        <v>16731444</v>
      </c>
      <c r="E58" s="66">
        <v>148550</v>
      </c>
      <c r="F58" s="67">
        <f t="shared" si="0"/>
        <v>16879994</v>
      </c>
      <c r="H58" s="6" t="e">
        <f t="shared" si="1"/>
        <v>#REF!</v>
      </c>
    </row>
    <row r="59" spans="2:156" x14ac:dyDescent="0.2">
      <c r="B59" s="78" t="s">
        <v>44</v>
      </c>
      <c r="C59" s="74" t="s">
        <v>118</v>
      </c>
      <c r="D59" s="75">
        <v>48562498</v>
      </c>
      <c r="E59" s="76"/>
      <c r="F59" s="77">
        <f t="shared" si="0"/>
        <v>48562498</v>
      </c>
      <c r="H59" s="6" t="e">
        <f>IF(#REF!="",H58+0,H58+1)</f>
        <v>#REF!</v>
      </c>
    </row>
    <row r="60" spans="2:156" x14ac:dyDescent="0.2">
      <c r="B60" s="68" t="s">
        <v>45</v>
      </c>
      <c r="C60" s="64" t="s">
        <v>119</v>
      </c>
      <c r="D60" s="65">
        <v>24491948</v>
      </c>
      <c r="E60" s="66"/>
      <c r="F60" s="67">
        <f t="shared" si="0"/>
        <v>24491948</v>
      </c>
      <c r="H60" s="6" t="e">
        <f>IF(B66="",H59+0,H59+1)</f>
        <v>#REF!</v>
      </c>
    </row>
    <row r="61" spans="2:156" x14ac:dyDescent="0.2">
      <c r="B61" s="68"/>
      <c r="C61" s="64" t="s">
        <v>120</v>
      </c>
      <c r="D61" s="65">
        <v>26635389</v>
      </c>
      <c r="E61" s="66"/>
      <c r="F61" s="67">
        <f t="shared" si="0"/>
        <v>26635389</v>
      </c>
      <c r="H61" s="6" t="e">
        <f>IF(B67="",H60+0,H60+1)</f>
        <v>#REF!</v>
      </c>
    </row>
    <row r="62" spans="2:156" x14ac:dyDescent="0.2">
      <c r="B62" s="68"/>
      <c r="C62" s="64" t="s">
        <v>124</v>
      </c>
      <c r="D62" s="65">
        <v>18683318</v>
      </c>
      <c r="E62" s="66"/>
      <c r="F62" s="67">
        <f t="shared" si="0"/>
        <v>18683318</v>
      </c>
      <c r="H62" s="6" t="e">
        <f t="shared" si="1"/>
        <v>#REF!</v>
      </c>
    </row>
    <row r="63" spans="2:156" x14ac:dyDescent="0.2">
      <c r="B63" s="68"/>
      <c r="C63" s="64" t="s">
        <v>121</v>
      </c>
      <c r="D63" s="65">
        <v>71337040</v>
      </c>
      <c r="E63" s="66"/>
      <c r="F63" s="67">
        <f t="shared" si="0"/>
        <v>71337040</v>
      </c>
      <c r="H63" s="6" t="e">
        <f>IF(B70="",H62+0,H62+1)</f>
        <v>#REF!</v>
      </c>
    </row>
    <row r="64" spans="2:156" x14ac:dyDescent="0.2">
      <c r="B64" s="68"/>
      <c r="C64" s="64" t="s">
        <v>122</v>
      </c>
      <c r="D64" s="65">
        <v>53682393</v>
      </c>
      <c r="E64" s="66">
        <v>256236</v>
      </c>
      <c r="F64" s="67">
        <f t="shared" si="0"/>
        <v>53938629</v>
      </c>
      <c r="H64" s="6" t="e">
        <f t="shared" si="1"/>
        <v>#REF!</v>
      </c>
    </row>
    <row r="65" spans="2:8" x14ac:dyDescent="0.2">
      <c r="B65" s="68"/>
      <c r="C65" s="64" t="s">
        <v>123</v>
      </c>
      <c r="D65" s="65">
        <v>22365933</v>
      </c>
      <c r="E65" s="66"/>
      <c r="F65" s="67">
        <f t="shared" si="0"/>
        <v>22365933</v>
      </c>
      <c r="H65" s="6" t="e">
        <f t="shared" si="1"/>
        <v>#REF!</v>
      </c>
    </row>
    <row r="66" spans="2:8" x14ac:dyDescent="0.2">
      <c r="B66" s="78" t="s">
        <v>47</v>
      </c>
      <c r="C66" s="74" t="s">
        <v>125</v>
      </c>
      <c r="D66" s="75">
        <v>23495116</v>
      </c>
      <c r="E66" s="76"/>
      <c r="F66" s="77">
        <f t="shared" si="0"/>
        <v>23495116</v>
      </c>
      <c r="H66" s="6" t="e">
        <f>IF(B74="",H65+0,H65+1)</f>
        <v>#REF!</v>
      </c>
    </row>
    <row r="67" spans="2:8" x14ac:dyDescent="0.2">
      <c r="B67" s="68" t="s">
        <v>49</v>
      </c>
      <c r="C67" s="64" t="s">
        <v>126</v>
      </c>
      <c r="D67" s="65">
        <v>39556023</v>
      </c>
      <c r="E67" s="66"/>
      <c r="F67" s="67">
        <f>D67+E67</f>
        <v>39556023</v>
      </c>
      <c r="H67" s="6" t="e">
        <f>IF(B75="",H66+0,H66+1)</f>
        <v>#REF!</v>
      </c>
    </row>
    <row r="68" spans="2:8" x14ac:dyDescent="0.2">
      <c r="B68" s="68"/>
      <c r="C68" s="64" t="s">
        <v>128</v>
      </c>
      <c r="D68" s="65">
        <v>17211625</v>
      </c>
      <c r="E68" s="66"/>
      <c r="F68" s="67">
        <f t="shared" ref="F68:F80" si="2">D68+E68</f>
        <v>17211625</v>
      </c>
      <c r="H68" s="6" t="e">
        <f>IF(B77="",H67+0,H67+1)</f>
        <v>#REF!</v>
      </c>
    </row>
    <row r="69" spans="2:8" x14ac:dyDescent="0.2">
      <c r="B69" s="68"/>
      <c r="C69" s="64" t="s">
        <v>127</v>
      </c>
      <c r="D69" s="65">
        <v>41703913</v>
      </c>
      <c r="E69" s="66"/>
      <c r="F69" s="67">
        <f t="shared" si="2"/>
        <v>41703913</v>
      </c>
      <c r="H69" s="6" t="e">
        <f t="shared" si="1"/>
        <v>#REF!</v>
      </c>
    </row>
    <row r="70" spans="2:8" x14ac:dyDescent="0.2">
      <c r="B70" s="78" t="s">
        <v>50</v>
      </c>
      <c r="C70" s="74" t="s">
        <v>129</v>
      </c>
      <c r="D70" s="75">
        <v>48124319</v>
      </c>
      <c r="E70" s="76"/>
      <c r="F70" s="77">
        <f t="shared" si="2"/>
        <v>48124319</v>
      </c>
      <c r="H70" s="6" t="e">
        <f>IF(B79="",H69+0,H69+1)</f>
        <v>#REF!</v>
      </c>
    </row>
    <row r="71" spans="2:8" x14ac:dyDescent="0.2">
      <c r="B71" s="78"/>
      <c r="C71" s="74" t="s">
        <v>139</v>
      </c>
      <c r="D71" s="75">
        <v>16858349</v>
      </c>
      <c r="E71" s="76"/>
      <c r="F71" s="77">
        <f t="shared" si="2"/>
        <v>16858349</v>
      </c>
      <c r="H71" s="6" t="e">
        <f t="shared" ref="H71:H80" si="3">IF(B71="",H70+0,H70+1)</f>
        <v>#REF!</v>
      </c>
    </row>
    <row r="72" spans="2:8" x14ac:dyDescent="0.2">
      <c r="B72" s="78"/>
      <c r="C72" s="74" t="s">
        <v>140</v>
      </c>
      <c r="D72" s="75">
        <v>120301949</v>
      </c>
      <c r="E72" s="76">
        <v>3861701</v>
      </c>
      <c r="F72" s="77">
        <f t="shared" si="2"/>
        <v>124163650</v>
      </c>
      <c r="H72" s="6" t="e">
        <f t="shared" si="3"/>
        <v>#REF!</v>
      </c>
    </row>
    <row r="73" spans="2:8" x14ac:dyDescent="0.2">
      <c r="B73" s="78"/>
      <c r="C73" s="74" t="s">
        <v>141</v>
      </c>
      <c r="D73" s="75">
        <v>47091819</v>
      </c>
      <c r="E73" s="76"/>
      <c r="F73" s="77">
        <f t="shared" si="2"/>
        <v>47091819</v>
      </c>
      <c r="H73" s="6" t="e">
        <f t="shared" si="3"/>
        <v>#REF!</v>
      </c>
    </row>
    <row r="74" spans="2:8" x14ac:dyDescent="0.2">
      <c r="B74" s="68" t="s">
        <v>51</v>
      </c>
      <c r="C74" s="64" t="s">
        <v>142</v>
      </c>
      <c r="D74" s="65">
        <v>32351856</v>
      </c>
      <c r="E74" s="66">
        <v>2185808</v>
      </c>
      <c r="F74" s="67">
        <f t="shared" si="2"/>
        <v>34537664</v>
      </c>
      <c r="H74" s="6" t="e">
        <f>IF(#REF!="",H73+0,H73+1)</f>
        <v>#REF!</v>
      </c>
    </row>
    <row r="75" spans="2:8" x14ac:dyDescent="0.2">
      <c r="B75" s="78" t="s">
        <v>53</v>
      </c>
      <c r="C75" s="74" t="s">
        <v>143</v>
      </c>
      <c r="D75" s="75">
        <v>19552038</v>
      </c>
      <c r="E75" s="76"/>
      <c r="F75" s="77">
        <f t="shared" si="2"/>
        <v>19552038</v>
      </c>
      <c r="H75" s="6" t="e">
        <f>IF(#REF!="",H74+0,H74+1)</f>
        <v>#REF!</v>
      </c>
    </row>
    <row r="76" spans="2:8" x14ac:dyDescent="0.2">
      <c r="B76" s="78"/>
      <c r="C76" s="74" t="s">
        <v>144</v>
      </c>
      <c r="D76" s="75">
        <v>15760039</v>
      </c>
      <c r="E76" s="76"/>
      <c r="F76" s="77">
        <f t="shared" si="2"/>
        <v>15760039</v>
      </c>
      <c r="H76" s="6" t="e">
        <f t="shared" si="3"/>
        <v>#REF!</v>
      </c>
    </row>
    <row r="77" spans="2:8" x14ac:dyDescent="0.2">
      <c r="B77" s="68" t="s">
        <v>54</v>
      </c>
      <c r="C77" s="64" t="s">
        <v>130</v>
      </c>
      <c r="D77" s="65">
        <v>94618214</v>
      </c>
      <c r="E77" s="66">
        <v>5127076</v>
      </c>
      <c r="F77" s="67">
        <f t="shared" si="2"/>
        <v>99745290</v>
      </c>
      <c r="H77" s="6" t="e">
        <f>IF(#REF!="",H76+0,H76+1)</f>
        <v>#REF!</v>
      </c>
    </row>
    <row r="78" spans="2:8" x14ac:dyDescent="0.2">
      <c r="B78" s="68"/>
      <c r="C78" s="64" t="s">
        <v>145</v>
      </c>
      <c r="D78" s="65">
        <v>30008798</v>
      </c>
      <c r="E78" s="66"/>
      <c r="F78" s="67">
        <f t="shared" si="2"/>
        <v>30008798</v>
      </c>
      <c r="H78" s="6" t="e">
        <f t="shared" si="3"/>
        <v>#REF!</v>
      </c>
    </row>
    <row r="79" spans="2:8" x14ac:dyDescent="0.2">
      <c r="B79" s="78" t="s">
        <v>56</v>
      </c>
      <c r="C79" s="74" t="s">
        <v>146</v>
      </c>
      <c r="D79" s="75">
        <v>19656558</v>
      </c>
      <c r="E79" s="76"/>
      <c r="F79" s="77">
        <f t="shared" si="2"/>
        <v>19656558</v>
      </c>
      <c r="H79" s="6" t="e">
        <f>IF(#REF!="",H78+0,H78+1)</f>
        <v>#REF!</v>
      </c>
    </row>
    <row r="80" spans="2:8" ht="18" customHeight="1" x14ac:dyDescent="0.2">
      <c r="B80" s="79"/>
      <c r="C80" s="74" t="s">
        <v>147</v>
      </c>
      <c r="D80" s="75">
        <v>41071448</v>
      </c>
      <c r="E80" s="76">
        <v>814607</v>
      </c>
      <c r="F80" s="77">
        <f t="shared" si="2"/>
        <v>41886055</v>
      </c>
      <c r="H80" s="6" t="e">
        <f t="shared" si="3"/>
        <v>#REF!</v>
      </c>
    </row>
    <row r="81" spans="1:6" s="10" customFormat="1" x14ac:dyDescent="0.2">
      <c r="A81" s="2"/>
      <c r="B81" s="69"/>
      <c r="C81" s="70" t="s">
        <v>60</v>
      </c>
      <c r="D81" s="71">
        <f>SUM(D6:D80)</f>
        <v>3040505037</v>
      </c>
      <c r="E81" s="80">
        <f>SUM(E6:E80)</f>
        <v>47132368</v>
      </c>
      <c r="F81" s="72">
        <f>SUM(F6:F80)</f>
        <v>3087637405</v>
      </c>
    </row>
    <row r="82" spans="1:6" s="10" customFormat="1" ht="12" customHeight="1" x14ac:dyDescent="0.2">
      <c r="A82" s="2"/>
      <c r="B82" s="54"/>
      <c r="C82" s="54"/>
      <c r="D82" s="55"/>
      <c r="E82" s="56"/>
      <c r="F82" s="56"/>
    </row>
    <row r="83" spans="1:6" s="10" customFormat="1" x14ac:dyDescent="0.2">
      <c r="A83" s="2"/>
      <c r="B83" s="57" t="s">
        <v>148</v>
      </c>
      <c r="C83" s="58"/>
      <c r="D83" s="59"/>
      <c r="E83" s="58"/>
      <c r="F83" s="58"/>
    </row>
    <row r="84" spans="1:6" s="10" customFormat="1" x14ac:dyDescent="0.2">
      <c r="B84" s="57" t="s">
        <v>149</v>
      </c>
      <c r="C84" s="58"/>
      <c r="D84" s="59"/>
      <c r="E84" s="58"/>
      <c r="F84" s="58"/>
    </row>
    <row r="85" spans="1:6" s="10" customFormat="1" ht="7.7" customHeight="1" x14ac:dyDescent="0.2">
      <c r="D85" s="60"/>
    </row>
    <row r="86" spans="1:6" s="10" customFormat="1" x14ac:dyDescent="0.2">
      <c r="D86" s="60"/>
    </row>
    <row r="87" spans="1:6" s="10" customFormat="1" x14ac:dyDescent="0.2">
      <c r="B87" s="9" t="s">
        <v>150</v>
      </c>
      <c r="D87" s="60"/>
    </row>
    <row r="88" spans="1:6" s="10" customFormat="1" x14ac:dyDescent="0.2">
      <c r="A88" s="10" t="s">
        <v>151</v>
      </c>
      <c r="B88" s="57" t="s">
        <v>152</v>
      </c>
      <c r="D88" s="60"/>
    </row>
    <row r="89" spans="1:6" s="10" customFormat="1" x14ac:dyDescent="0.2">
      <c r="D89" s="60"/>
    </row>
    <row r="90" spans="1:6" s="10" customFormat="1" x14ac:dyDescent="0.2">
      <c r="D90" s="60"/>
    </row>
    <row r="91" spans="1:6" s="10" customFormat="1" x14ac:dyDescent="0.2">
      <c r="D91" s="60"/>
    </row>
    <row r="92" spans="1:6" s="10" customFormat="1" x14ac:dyDescent="0.2">
      <c r="B92" s="10" t="s">
        <v>153</v>
      </c>
      <c r="D92" s="60"/>
    </row>
    <row r="93" spans="1:6" s="10" customFormat="1" x14ac:dyDescent="0.2">
      <c r="D93" s="60"/>
    </row>
    <row r="94" spans="1:6" s="10" customFormat="1" x14ac:dyDescent="0.2">
      <c r="D94" s="60"/>
    </row>
    <row r="95" spans="1:6" s="10" customFormat="1" x14ac:dyDescent="0.2">
      <c r="D95" s="60"/>
    </row>
    <row r="96" spans="1:6" s="10" customFormat="1" x14ac:dyDescent="0.2">
      <c r="D96" s="60"/>
    </row>
    <row r="97" spans="4:4" s="10" customFormat="1" x14ac:dyDescent="0.2">
      <c r="D97" s="60"/>
    </row>
    <row r="98" spans="4:4" s="10" customFormat="1" x14ac:dyDescent="0.2">
      <c r="D98" s="60"/>
    </row>
    <row r="99" spans="4:4" s="10" customFormat="1" x14ac:dyDescent="0.2">
      <c r="D99" s="60"/>
    </row>
    <row r="100" spans="4:4" s="10" customFormat="1" x14ac:dyDescent="0.2">
      <c r="D100" s="60"/>
    </row>
    <row r="101" spans="4:4" s="10" customFormat="1" x14ac:dyDescent="0.2">
      <c r="D101" s="60"/>
    </row>
    <row r="102" spans="4:4" s="10" customFormat="1" x14ac:dyDescent="0.2">
      <c r="D102" s="60"/>
    </row>
    <row r="103" spans="4:4" s="10" customFormat="1" x14ac:dyDescent="0.2">
      <c r="D103" s="60"/>
    </row>
    <row r="104" spans="4:4" s="10" customFormat="1" x14ac:dyDescent="0.2">
      <c r="D104" s="60"/>
    </row>
    <row r="105" spans="4:4" s="10" customFormat="1" x14ac:dyDescent="0.2">
      <c r="D105" s="60"/>
    </row>
    <row r="106" spans="4:4" s="10" customFormat="1" x14ac:dyDescent="0.2">
      <c r="D106" s="60"/>
    </row>
    <row r="107" spans="4:4" s="10" customFormat="1" x14ac:dyDescent="0.2">
      <c r="D107" s="60"/>
    </row>
    <row r="108" spans="4:4" s="10" customFormat="1" x14ac:dyDescent="0.2">
      <c r="D108" s="60"/>
    </row>
    <row r="109" spans="4:4" s="10" customFormat="1" x14ac:dyDescent="0.2">
      <c r="D109" s="60"/>
    </row>
    <row r="110" spans="4:4" s="10" customFormat="1" x14ac:dyDescent="0.2">
      <c r="D110" s="60"/>
    </row>
    <row r="111" spans="4:4" s="10" customFormat="1" x14ac:dyDescent="0.2">
      <c r="D111" s="60"/>
    </row>
    <row r="112" spans="4:4" s="10" customFormat="1" x14ac:dyDescent="0.2">
      <c r="D112" s="60"/>
    </row>
    <row r="113" spans="1:4" s="10" customFormat="1" x14ac:dyDescent="0.2">
      <c r="D113" s="60"/>
    </row>
    <row r="114" spans="1:4" s="10" customFormat="1" x14ac:dyDescent="0.2">
      <c r="D114" s="60"/>
    </row>
    <row r="115" spans="1:4" s="10" customFormat="1" x14ac:dyDescent="0.2">
      <c r="D115" s="60"/>
    </row>
    <row r="116" spans="1:4" s="10" customFormat="1" x14ac:dyDescent="0.2">
      <c r="D116" s="60"/>
    </row>
    <row r="117" spans="1:4" s="10" customFormat="1" x14ac:dyDescent="0.2">
      <c r="D117" s="60"/>
    </row>
    <row r="118" spans="1:4" s="10" customFormat="1" x14ac:dyDescent="0.2">
      <c r="D118" s="60"/>
    </row>
    <row r="119" spans="1:4" s="10" customFormat="1" x14ac:dyDescent="0.2">
      <c r="D119" s="60"/>
    </row>
    <row r="120" spans="1:4" s="10" customFormat="1" x14ac:dyDescent="0.2">
      <c r="D120" s="60"/>
    </row>
    <row r="121" spans="1:4" s="10" customFormat="1" x14ac:dyDescent="0.2">
      <c r="D121" s="60"/>
    </row>
    <row r="122" spans="1:4" s="10" customFormat="1" x14ac:dyDescent="0.2">
      <c r="D122" s="60"/>
    </row>
    <row r="123" spans="1:4" s="10" customFormat="1" x14ac:dyDescent="0.2">
      <c r="D123" s="60"/>
    </row>
    <row r="124" spans="1:4" s="10" customFormat="1" x14ac:dyDescent="0.2">
      <c r="A124" s="2"/>
      <c r="B124" s="2"/>
      <c r="D124" s="60"/>
    </row>
    <row r="125" spans="1:4" s="10" customFormat="1" x14ac:dyDescent="0.2">
      <c r="A125" s="2"/>
      <c r="B125" s="2"/>
      <c r="D125" s="60"/>
    </row>
    <row r="126" spans="1:4" s="10" customFormat="1" x14ac:dyDescent="0.2">
      <c r="A126" s="2"/>
      <c r="B126" s="2"/>
      <c r="D126" s="60"/>
    </row>
    <row r="127" spans="1:4" s="10" customFormat="1" x14ac:dyDescent="0.2">
      <c r="A127" s="2"/>
      <c r="B127" s="2"/>
      <c r="D127" s="60"/>
    </row>
    <row r="128" spans="1:4" s="10" customFormat="1" x14ac:dyDescent="0.2">
      <c r="A128" s="2"/>
      <c r="B128" s="2"/>
      <c r="D128" s="60"/>
    </row>
    <row r="129" spans="1:4" s="10" customFormat="1" x14ac:dyDescent="0.2">
      <c r="A129" s="2"/>
      <c r="B129" s="2"/>
      <c r="D129" s="60"/>
    </row>
  </sheetData>
  <conditionalFormatting sqref="B71:C78 C79 C70 B69:C69 C66:C68 B64:C65 C63 B62:C62 C60:C61 B55:C59 C53:C54 B51:C52 C50 B48:C49 B43:C46 C42 C47 B41:C41 C40 B29:C29 B31:C39 C30 C27:C28 B26:C26 B21:C21 C22:C25 C17:C20 B9:C16 C7:C8 B80:C80 H6:H80 F7:F80">
    <cfRule type="expression" dxfId="11" priority="5">
      <formula>MOD($H6,2)=0</formula>
    </cfRule>
  </conditionalFormatting>
  <conditionalFormatting sqref="B6:C6">
    <cfRule type="expression" dxfId="10" priority="3">
      <formula>MOD($H6,2)=0</formula>
    </cfRule>
  </conditionalFormatting>
  <conditionalFormatting sqref="F6">
    <cfRule type="expression" dxfId="9" priority="2">
      <formula>MOD($H6,2)=0</formula>
    </cfRule>
  </conditionalFormatting>
  <conditionalFormatting sqref="B79 B77">
    <cfRule type="expression" dxfId="8" priority="6">
      <formula>MOD($H68,2)=0</formula>
    </cfRule>
  </conditionalFormatting>
  <conditionalFormatting sqref="B74:B75">
    <cfRule type="expression" dxfId="7" priority="7">
      <formula>MOD($H66,2)=0</formula>
    </cfRule>
  </conditionalFormatting>
  <conditionalFormatting sqref="B70 B47">
    <cfRule type="expression" dxfId="6" priority="8">
      <formula>MOD($H40,2)=0</formula>
    </cfRule>
  </conditionalFormatting>
  <conditionalFormatting sqref="B66:B67 B59:B60 B56">
    <cfRule type="expression" dxfId="5" priority="9">
      <formula>MOD($H50,2)=0</formula>
    </cfRule>
  </conditionalFormatting>
  <conditionalFormatting sqref="B42">
    <cfRule type="expression" dxfId="4" priority="10">
      <formula>MOD($H47,2)=0</formula>
    </cfRule>
  </conditionalFormatting>
  <conditionalFormatting sqref="B24 B30 B19:B22">
    <cfRule type="expression" dxfId="3" priority="11">
      <formula>MOD($H17,2)=0</formula>
    </cfRule>
  </conditionalFormatting>
  <conditionalFormatting sqref="B37">
    <cfRule type="expression" dxfId="2" priority="12">
      <formula>MOD($H27,2)=0</formula>
    </cfRule>
  </conditionalFormatting>
  <conditionalFormatting sqref="B28 B26">
    <cfRule type="expression" dxfId="1" priority="13">
      <formula>MOD($H23,2)=0</formula>
    </cfRule>
  </conditionalFormatting>
  <conditionalFormatting sqref="B8">
    <cfRule type="expression" dxfId="0" priority="14">
      <formula>MOD($H7,2)=0</formula>
    </cfRule>
  </conditionalFormatting>
  <pageMargins left="0.75" right="0.75" top="1" bottom="1" header="0.5" footer="0.5"/>
  <pageSetup scale="60" orientation="portrait" r:id="rId1"/>
  <headerFooter alignWithMargins="0">
    <oddHeader>&amp;R2/12/2018</oddHeader>
    <oddFooter>&amp;L&amp;A&amp;R&amp;a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6" ma:contentTypeDescription="Create a new document." ma:contentTypeScope="" ma:versionID="7dbddffa1bcb5fa805a9b3d038b2b75b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89d8fcd57ff8b7f33089859d3a18ba6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D9FD2-6A2A-4066-BB23-215968814468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2.xml><?xml version="1.0" encoding="utf-8"?>
<ds:datastoreItem xmlns:ds="http://schemas.openxmlformats.org/officeDocument/2006/customXml" ds:itemID="{5442321D-090D-4B83-8FA6-4E0681C1A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cb3c4-1d8c-4c99-950d-6b271b3a148a"/>
    <ds:schemaRef ds:uri="fc5232c0-f96e-4c82-bae7-3ef928ffdb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48692C-F6FD-4C5D-98B2-5FD2E27EDA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FBE11; Award by State</vt:lpstr>
      <vt:lpstr>FBE13; Inst Receiving &gt; 15M</vt:lpstr>
      <vt:lpstr>'FBE11; Award by State'!Print_Area</vt:lpstr>
      <vt:lpstr>'FBE13; Inst Receiving &gt; 15M'!Print_Area</vt:lpstr>
    </vt:vector>
  </TitlesOfParts>
  <Manager/>
  <Company>National Cancer Institute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Institutions Receiving More than $15 Million in NCI Support fy19</dc:title>
  <dc:subject>Institutions Receiving More than $15 Million in NCI Support fy19</dc:subject>
  <dc:creator>NCI</dc:creator>
  <cp:keywords/>
  <dc:description/>
  <cp:lastModifiedBy>Thrash, Laurel (NIH/NCI) [C]</cp:lastModifiedBy>
  <cp:revision/>
  <dcterms:created xsi:type="dcterms:W3CDTF">2019-11-21T17:44:00Z</dcterms:created>
  <dcterms:modified xsi:type="dcterms:W3CDTF">2022-06-15T16:15:41Z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