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Extramural Programs/"/>
    </mc:Choice>
  </mc:AlternateContent>
  <xr:revisionPtr revIDLastSave="1" documentId="8_{446C14C2-B503-4C5C-B7A6-548199F05DCE}" xr6:coauthVersionLast="47" xr6:coauthVersionMax="47" xr10:uidLastSave="{D3C2ED8F-7EB9-4C6F-B184-A641D2B75F41}"/>
  <bookViews>
    <workbookView xWindow="-30828" yWindow="-2784" windowWidth="30936" windowHeight="16776" xr2:uid="{B7B01FB4-6647-4088-992B-7F9D4BD8C19E}"/>
  </bookViews>
  <sheets>
    <sheet name="FBE4; RPG Awards by Act" sheetId="1" r:id="rId1"/>
  </sheets>
  <externalReferences>
    <externalReference r:id="rId2"/>
    <externalReference r:id="rId3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'FBE4; RPG Awards by Act'!$B$2:$AD$83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0" i="1" l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F70" i="1" s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F69" i="1" s="1"/>
  <c r="D69" i="1"/>
  <c r="AF68" i="1"/>
  <c r="AG68" i="1" s="1"/>
  <c r="AF67" i="1"/>
  <c r="AJ60" i="1" s="1"/>
  <c r="AF66" i="1"/>
  <c r="AG66" i="1" s="1"/>
  <c r="AF65" i="1"/>
  <c r="AL60" i="1"/>
  <c r="AK60" i="1"/>
  <c r="AF60" i="1"/>
  <c r="AG60" i="1" s="1"/>
  <c r="AF59" i="1"/>
  <c r="AG56" i="1"/>
  <c r="AG38" i="1"/>
  <c r="AG36" i="1"/>
  <c r="AG34" i="1"/>
  <c r="AG32" i="1"/>
  <c r="AG30" i="1"/>
  <c r="AG28" i="1"/>
  <c r="AH69" i="1" l="1"/>
  <c r="AJ61" i="1"/>
  <c r="AH70" i="1"/>
  <c r="AG70" i="1"/>
  <c r="AL61" i="1"/>
  <c r="AK61" i="1"/>
</calcChain>
</file>

<file path=xl/sharedStrings.xml><?xml version="1.0" encoding="utf-8"?>
<sst xmlns="http://schemas.openxmlformats.org/spreadsheetml/2006/main" count="107" uniqueCount="46">
  <si>
    <t>RPGs Awards by Grant Activity Codes</t>
  </si>
  <si>
    <t>Fiscal Years 2011-2020</t>
  </si>
  <si>
    <t>(Dollars in Thousands. Descriptions of the NIH Activity Codes appear on the next page.)</t>
  </si>
  <si>
    <t>R01</t>
  </si>
  <si>
    <t>DP1</t>
  </si>
  <si>
    <t>DP2</t>
  </si>
  <si>
    <t>DP5</t>
  </si>
  <si>
    <t>P01</t>
  </si>
  <si>
    <t>R00</t>
  </si>
  <si>
    <t>R37</t>
  </si>
  <si>
    <t>RFA*</t>
  </si>
  <si>
    <t>U01</t>
  </si>
  <si>
    <t>U19</t>
  </si>
  <si>
    <t>U34</t>
  </si>
  <si>
    <t>UH2</t>
  </si>
  <si>
    <t>R34</t>
  </si>
  <si>
    <t>R35</t>
  </si>
  <si>
    <t>R50</t>
  </si>
  <si>
    <t>UH3</t>
  </si>
  <si>
    <t>UA5</t>
  </si>
  <si>
    <t>UM1</t>
  </si>
  <si>
    <t>UG3</t>
  </si>
  <si>
    <t>R03</t>
  </si>
  <si>
    <t>R21</t>
  </si>
  <si>
    <t>R33</t>
  </si>
  <si>
    <t>R15</t>
  </si>
  <si>
    <t>R55</t>
  </si>
  <si>
    <t>R56</t>
  </si>
  <si>
    <t>R61</t>
  </si>
  <si>
    <t>RC2</t>
  </si>
  <si>
    <t>SBIR/
STTR</t>
  </si>
  <si>
    <t>TOTAL</t>
  </si>
  <si>
    <t xml:space="preserve">Average Cost </t>
  </si>
  <si>
    <t>#</t>
  </si>
  <si>
    <t>$</t>
  </si>
  <si>
    <t>No.</t>
  </si>
  <si>
    <t>Just add &amp; copy formulas to the next year and move the graph data source to capture the new year and ignor the old year</t>
  </si>
  <si>
    <t>add data to table below to keep info available for future</t>
  </si>
  <si>
    <t>Hide oldest year rows</t>
  </si>
  <si>
    <t>Only show 10 Years</t>
  </si>
  <si>
    <t>FY</t>
  </si>
  <si>
    <t>No. Awarded</t>
  </si>
  <si>
    <t>$ in Millions</t>
  </si>
  <si>
    <t>Avg Cost</t>
  </si>
  <si>
    <t>Checks:</t>
  </si>
  <si>
    <t>In 2011, NCI awarded 1 UA5, it is not displayed but is included in the 2011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</si>
</sst>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#,##0.0"/>
    <numFmt numFmtId="165" formatCode="&quot;$&quot;#,##0"/>
    <numFmt numFmtId="166" formatCode="&quot;$&quot;#,##0.0_);\(&quot;$&quot;#,##0.0\)"/>
    <numFmt numFmtId="167" formatCode="&quot;$&quot;#,##0.0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6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/>
      <top style="thin">
        <color indexed="8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/>
      <top style="thin">
        <color indexed="8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3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0" fontId="1" fillId="0" borderId="0">
      <alignment vertical="top"/>
    </xf>
  </cellStyleXfs>
  <cellXfs count="119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3" borderId="0" xfId="1" applyFont="1" applyFill="1"/>
    <xf numFmtId="0" fontId="3" fillId="2" borderId="0" xfId="1" applyFont="1" applyFill="1"/>
    <xf numFmtId="0" fontId="4" fillId="3" borderId="0" xfId="1" applyFont="1" applyFill="1"/>
    <xf numFmtId="0" fontId="5" fillId="3" borderId="0" xfId="1" applyFont="1" applyFill="1" applyAlignment="1">
      <alignment horizontal="right"/>
    </xf>
    <xf numFmtId="0" fontId="6" fillId="3" borderId="1" xfId="1" applyFont="1" applyFill="1" applyBorder="1"/>
    <xf numFmtId="0" fontId="2" fillId="3" borderId="1" xfId="1" applyFont="1" applyFill="1" applyBorder="1"/>
    <xf numFmtId="0" fontId="2" fillId="3" borderId="1" xfId="1" applyFont="1" applyFill="1" applyBorder="1" applyAlignment="1">
      <alignment horizontal="right"/>
    </xf>
    <xf numFmtId="0" fontId="5" fillId="2" borderId="0" xfId="1" applyFont="1" applyFill="1"/>
    <xf numFmtId="0" fontId="7" fillId="3" borderId="0" xfId="1" applyFont="1" applyFill="1"/>
    <xf numFmtId="0" fontId="2" fillId="3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5" fillId="3" borderId="2" xfId="1" applyFont="1" applyFill="1" applyBorder="1" applyAlignment="1">
      <alignment wrapText="1"/>
    </xf>
    <xf numFmtId="0" fontId="2" fillId="3" borderId="3" xfId="1" applyFont="1" applyFill="1" applyBorder="1" applyAlignment="1">
      <alignment horizontal="right" wrapText="1"/>
    </xf>
    <xf numFmtId="0" fontId="5" fillId="3" borderId="4" xfId="1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3" fillId="2" borderId="0" xfId="1" applyFont="1" applyFill="1" applyAlignment="1">
      <alignment wrapText="1"/>
    </xf>
    <xf numFmtId="0" fontId="2" fillId="3" borderId="0" xfId="1" applyFont="1" applyFill="1" applyAlignment="1">
      <alignment wrapText="1"/>
    </xf>
    <xf numFmtId="0" fontId="9" fillId="3" borderId="9" xfId="1" applyFont="1" applyFill="1" applyBorder="1" applyAlignment="1">
      <alignment horizontal="right"/>
    </xf>
    <xf numFmtId="3" fontId="9" fillId="3" borderId="9" xfId="2" applyFont="1" applyFill="1" applyBorder="1" applyAlignment="1">
      <alignment horizontal="right"/>
    </xf>
    <xf numFmtId="0" fontId="9" fillId="3" borderId="10" xfId="1" applyFont="1" applyFill="1" applyBorder="1" applyAlignment="1">
      <alignment horizontal="right"/>
    </xf>
    <xf numFmtId="3" fontId="10" fillId="0" borderId="11" xfId="1" applyNumberFormat="1" applyFont="1" applyBorder="1" applyAlignment="1">
      <alignment horizontal="right"/>
    </xf>
    <xf numFmtId="164" fontId="10" fillId="0" borderId="12" xfId="1" applyNumberFormat="1" applyFont="1" applyBorder="1" applyAlignment="1">
      <alignment horizontal="right"/>
    </xf>
    <xf numFmtId="0" fontId="11" fillId="3" borderId="14" xfId="1" applyFont="1" applyFill="1" applyBorder="1" applyAlignment="1">
      <alignment horizontal="right"/>
    </xf>
    <xf numFmtId="3" fontId="11" fillId="3" borderId="14" xfId="2" applyFont="1" applyFill="1" applyBorder="1" applyAlignment="1">
      <alignment horizontal="right"/>
    </xf>
    <xf numFmtId="3" fontId="8" fillId="3" borderId="14" xfId="2" applyFont="1" applyFill="1" applyBorder="1" applyAlignment="1">
      <alignment horizontal="right"/>
    </xf>
    <xf numFmtId="0" fontId="11" fillId="3" borderId="15" xfId="1" applyFont="1" applyFill="1" applyBorder="1" applyAlignment="1">
      <alignment horizontal="right"/>
    </xf>
    <xf numFmtId="165" fontId="12" fillId="0" borderId="16" xfId="1" applyNumberFormat="1" applyFont="1" applyBorder="1" applyAlignment="1">
      <alignment horizontal="right"/>
    </xf>
    <xf numFmtId="165" fontId="12" fillId="0" borderId="17" xfId="1" applyNumberFormat="1" applyFont="1" applyBorder="1" applyAlignment="1">
      <alignment horizontal="right"/>
    </xf>
    <xf numFmtId="0" fontId="9" fillId="3" borderId="19" xfId="1" applyFont="1" applyFill="1" applyBorder="1" applyAlignment="1">
      <alignment horizontal="right"/>
    </xf>
    <xf numFmtId="3" fontId="9" fillId="3" borderId="19" xfId="2" applyFont="1" applyFill="1" applyBorder="1" applyAlignment="1">
      <alignment horizontal="right"/>
    </xf>
    <xf numFmtId="0" fontId="9" fillId="3" borderId="20" xfId="1" applyFont="1" applyFill="1" applyBorder="1" applyAlignment="1">
      <alignment horizontal="right"/>
    </xf>
    <xf numFmtId="164" fontId="10" fillId="0" borderId="21" xfId="1" applyNumberFormat="1" applyFont="1" applyBorder="1" applyAlignment="1">
      <alignment horizontal="right"/>
    </xf>
    <xf numFmtId="0" fontId="11" fillId="3" borderId="22" xfId="1" applyFont="1" applyFill="1" applyBorder="1" applyAlignment="1">
      <alignment horizontal="right"/>
    </xf>
    <xf numFmtId="3" fontId="9" fillId="3" borderId="19" xfId="1" applyNumberFormat="1" applyFont="1" applyFill="1" applyBorder="1" applyAlignment="1">
      <alignment horizontal="right"/>
    </xf>
    <xf numFmtId="3" fontId="9" fillId="3" borderId="19" xfId="1" quotePrefix="1" applyNumberFormat="1" applyFont="1" applyFill="1" applyBorder="1" applyAlignment="1">
      <alignment horizontal="right"/>
    </xf>
    <xf numFmtId="3" fontId="9" fillId="3" borderId="20" xfId="1" applyNumberFormat="1" applyFont="1" applyFill="1" applyBorder="1" applyAlignment="1">
      <alignment horizontal="right"/>
    </xf>
    <xf numFmtId="0" fontId="11" fillId="3" borderId="24" xfId="1" applyFont="1" applyFill="1" applyBorder="1" applyAlignment="1">
      <alignment horizontal="right"/>
    </xf>
    <xf numFmtId="3" fontId="11" fillId="3" borderId="24" xfId="1" applyNumberFormat="1" applyFont="1" applyFill="1" applyBorder="1" applyAlignment="1">
      <alignment horizontal="right"/>
    </xf>
    <xf numFmtId="3" fontId="11" fillId="3" borderId="24" xfId="2" applyFont="1" applyFill="1" applyBorder="1" applyAlignment="1">
      <alignment horizontal="right"/>
    </xf>
    <xf numFmtId="3" fontId="11" fillId="3" borderId="25" xfId="1" applyNumberFormat="1" applyFont="1" applyFill="1" applyBorder="1" applyAlignment="1">
      <alignment horizontal="right"/>
    </xf>
    <xf numFmtId="0" fontId="13" fillId="2" borderId="0" xfId="1" applyFont="1" applyFill="1"/>
    <xf numFmtId="0" fontId="12" fillId="3" borderId="26" xfId="1" applyFont="1" applyFill="1" applyBorder="1" applyAlignment="1">
      <alignment vertical="center"/>
    </xf>
    <xf numFmtId="0" fontId="10" fillId="3" borderId="27" xfId="1" applyFont="1" applyFill="1" applyBorder="1" applyAlignment="1">
      <alignment horizontal="center"/>
    </xf>
    <xf numFmtId="3" fontId="10" fillId="3" borderId="27" xfId="1" applyNumberFormat="1" applyFont="1" applyFill="1" applyBorder="1" applyAlignment="1">
      <alignment horizontal="right"/>
    </xf>
    <xf numFmtId="3" fontId="10" fillId="3" borderId="27" xfId="2" applyFont="1" applyFill="1" applyBorder="1" applyAlignment="1">
      <alignment horizontal="right"/>
    </xf>
    <xf numFmtId="3" fontId="10" fillId="3" borderId="27" xfId="1" quotePrefix="1" applyNumberFormat="1" applyFont="1" applyFill="1" applyBorder="1" applyAlignment="1">
      <alignment horizontal="right"/>
    </xf>
    <xf numFmtId="3" fontId="10" fillId="3" borderId="28" xfId="1" applyNumberFormat="1" applyFont="1" applyFill="1" applyBorder="1" applyAlignment="1">
      <alignment horizontal="right"/>
    </xf>
    <xf numFmtId="0" fontId="14" fillId="2" borderId="0" xfId="1" applyFont="1" applyFill="1"/>
    <xf numFmtId="0" fontId="13" fillId="3" borderId="0" xfId="1" applyFont="1" applyFill="1"/>
    <xf numFmtId="0" fontId="13" fillId="3" borderId="29" xfId="1" applyFont="1" applyFill="1" applyBorder="1" applyAlignment="1">
      <alignment vertical="center"/>
    </xf>
    <xf numFmtId="0" fontId="13" fillId="3" borderId="22" xfId="1" applyFont="1" applyFill="1" applyBorder="1" applyAlignment="1">
      <alignment horizontal="center"/>
    </xf>
    <xf numFmtId="3" fontId="13" fillId="3" borderId="22" xfId="1" applyNumberFormat="1" applyFont="1" applyFill="1" applyBorder="1" applyAlignment="1">
      <alignment horizontal="right"/>
    </xf>
    <xf numFmtId="3" fontId="13" fillId="3" borderId="22" xfId="2" applyFont="1" applyFill="1" applyBorder="1" applyAlignment="1">
      <alignment horizontal="right"/>
    </xf>
    <xf numFmtId="3" fontId="13" fillId="3" borderId="30" xfId="1" applyNumberFormat="1" applyFont="1" applyFill="1" applyBorder="1" applyAlignment="1">
      <alignment horizontal="right"/>
    </xf>
    <xf numFmtId="165" fontId="10" fillId="0" borderId="21" xfId="1" applyNumberFormat="1" applyFont="1" applyBorder="1" applyAlignment="1">
      <alignment horizontal="right"/>
    </xf>
    <xf numFmtId="165" fontId="12" fillId="0" borderId="31" xfId="1" applyNumberFormat="1" applyFont="1" applyBorder="1" applyAlignment="1">
      <alignment horizontal="right"/>
    </xf>
    <xf numFmtId="3" fontId="10" fillId="3" borderId="11" xfId="1" applyNumberFormat="1" applyFont="1" applyFill="1" applyBorder="1" applyAlignment="1">
      <alignment horizontal="right"/>
    </xf>
    <xf numFmtId="0" fontId="14" fillId="3" borderId="0" xfId="1" applyFont="1" applyFill="1"/>
    <xf numFmtId="3" fontId="12" fillId="3" borderId="16" xfId="1" applyNumberFormat="1" applyFont="1" applyFill="1" applyBorder="1" applyAlignment="1">
      <alignment horizontal="right"/>
    </xf>
    <xf numFmtId="0" fontId="13" fillId="2" borderId="0" xfId="1" applyFont="1" applyFill="1" applyAlignment="1">
      <alignment wrapText="1"/>
    </xf>
    <xf numFmtId="165" fontId="13" fillId="2" borderId="0" xfId="1" applyNumberFormat="1" applyFont="1" applyFill="1" applyAlignment="1">
      <alignment wrapText="1"/>
    </xf>
    <xf numFmtId="166" fontId="13" fillId="2" borderId="0" xfId="3" applyNumberFormat="1" applyFont="1" applyFill="1"/>
    <xf numFmtId="3" fontId="12" fillId="3" borderId="0" xfId="1" applyNumberFormat="1" applyFont="1" applyFill="1" applyAlignment="1">
      <alignment horizontal="right"/>
    </xf>
    <xf numFmtId="0" fontId="13" fillId="2" borderId="0" xfId="1" applyFont="1" applyFill="1" applyAlignment="1">
      <alignment horizontal="right"/>
    </xf>
    <xf numFmtId="3" fontId="13" fillId="2" borderId="0" xfId="1" applyNumberFormat="1" applyFont="1" applyFill="1" applyAlignment="1">
      <alignment wrapText="1"/>
    </xf>
    <xf numFmtId="0" fontId="13" fillId="4" borderId="0" xfId="1" applyFont="1" applyFill="1" applyAlignment="1">
      <alignment wrapText="1"/>
    </xf>
    <xf numFmtId="3" fontId="13" fillId="4" borderId="0" xfId="1" applyNumberFormat="1" applyFont="1" applyFill="1" applyAlignment="1">
      <alignment wrapText="1"/>
    </xf>
    <xf numFmtId="165" fontId="13" fillId="4" borderId="0" xfId="1" applyNumberFormat="1" applyFont="1" applyFill="1" applyAlignment="1">
      <alignment wrapText="1"/>
    </xf>
    <xf numFmtId="166" fontId="13" fillId="4" borderId="0" xfId="3" applyNumberFormat="1" applyFont="1" applyFill="1"/>
    <xf numFmtId="3" fontId="10" fillId="3" borderId="28" xfId="2" applyFont="1" applyFill="1" applyBorder="1" applyAlignment="1">
      <alignment horizontal="right"/>
    </xf>
    <xf numFmtId="3" fontId="10" fillId="0" borderId="28" xfId="2" applyFont="1" applyFill="1" applyBorder="1" applyAlignment="1">
      <alignment horizontal="right"/>
    </xf>
    <xf numFmtId="3" fontId="13" fillId="3" borderId="30" xfId="2" applyFont="1" applyFill="1" applyBorder="1" applyAlignment="1">
      <alignment horizontal="right"/>
    </xf>
    <xf numFmtId="3" fontId="13" fillId="0" borderId="30" xfId="2" applyFont="1" applyFill="1" applyBorder="1" applyAlignment="1">
      <alignment horizontal="right"/>
    </xf>
    <xf numFmtId="3" fontId="13" fillId="4" borderId="0" xfId="1" applyNumberFormat="1" applyFont="1" applyFill="1"/>
    <xf numFmtId="3" fontId="13" fillId="2" borderId="0" xfId="1" applyNumberFormat="1" applyFont="1" applyFill="1"/>
    <xf numFmtId="0" fontId="13" fillId="4" borderId="0" xfId="1" applyFont="1" applyFill="1"/>
    <xf numFmtId="165" fontId="13" fillId="4" borderId="0" xfId="1" applyNumberFormat="1" applyFont="1" applyFill="1"/>
    <xf numFmtId="167" fontId="13" fillId="4" borderId="0" xfId="1" applyNumberFormat="1" applyFont="1" applyFill="1"/>
    <xf numFmtId="0" fontId="10" fillId="3" borderId="32" xfId="1" applyFont="1" applyFill="1" applyBorder="1" applyAlignment="1">
      <alignment horizontal="center"/>
    </xf>
    <xf numFmtId="0" fontId="13" fillId="3" borderId="33" xfId="1" applyFont="1" applyFill="1" applyBorder="1" applyAlignment="1">
      <alignment horizontal="center"/>
    </xf>
    <xf numFmtId="3" fontId="13" fillId="5" borderId="0" xfId="1" applyNumberFormat="1" applyFont="1" applyFill="1"/>
    <xf numFmtId="165" fontId="13" fillId="5" borderId="0" xfId="1" applyNumberFormat="1" applyFont="1" applyFill="1" applyAlignment="1">
      <alignment wrapText="1"/>
    </xf>
    <xf numFmtId="167" fontId="13" fillId="4" borderId="0" xfId="1" applyNumberFormat="1" applyFont="1" applyFill="1" applyAlignment="1">
      <alignment horizontal="right"/>
    </xf>
    <xf numFmtId="0" fontId="10" fillId="3" borderId="35" xfId="1" applyFont="1" applyFill="1" applyBorder="1" applyAlignment="1">
      <alignment horizontal="center"/>
    </xf>
    <xf numFmtId="0" fontId="13" fillId="3" borderId="37" xfId="1" applyFont="1" applyFill="1" applyBorder="1" applyAlignment="1">
      <alignment horizontal="center"/>
    </xf>
    <xf numFmtId="3" fontId="12" fillId="3" borderId="31" xfId="1" applyNumberFormat="1" applyFont="1" applyFill="1" applyBorder="1" applyAlignment="1">
      <alignment horizontal="right"/>
    </xf>
    <xf numFmtId="0" fontId="3" fillId="3" borderId="0" xfId="1" applyFont="1" applyFill="1"/>
    <xf numFmtId="167" fontId="10" fillId="0" borderId="21" xfId="1" applyNumberFormat="1" applyFont="1" applyBorder="1" applyAlignment="1">
      <alignment horizontal="right"/>
    </xf>
    <xf numFmtId="167" fontId="12" fillId="0" borderId="17" xfId="1" applyNumberFormat="1" applyFont="1" applyBorder="1" applyAlignment="1">
      <alignment horizontal="right"/>
    </xf>
    <xf numFmtId="3" fontId="13" fillId="3" borderId="0" xfId="1" applyNumberFormat="1" applyFont="1" applyFill="1"/>
    <xf numFmtId="165" fontId="13" fillId="3" borderId="0" xfId="1" applyNumberFormat="1" applyFont="1" applyFill="1" applyAlignment="1">
      <alignment wrapText="1"/>
    </xf>
    <xf numFmtId="167" fontId="13" fillId="2" borderId="0" xfId="1" applyNumberFormat="1" applyFont="1" applyFill="1" applyAlignment="1">
      <alignment horizontal="right"/>
    </xf>
    <xf numFmtId="0" fontId="10" fillId="4" borderId="0" xfId="1" applyFont="1" applyFill="1" applyAlignment="1">
      <alignment horizontal="center"/>
    </xf>
    <xf numFmtId="3" fontId="7" fillId="4" borderId="0" xfId="1" applyNumberFormat="1" applyFont="1" applyFill="1" applyAlignment="1">
      <alignment horizontal="center"/>
    </xf>
    <xf numFmtId="3" fontId="2" fillId="2" borderId="0" xfId="1" applyNumberFormat="1" applyFont="1" applyFill="1" applyAlignment="1">
      <alignment wrapText="1"/>
    </xf>
    <xf numFmtId="165" fontId="2" fillId="2" borderId="0" xfId="1" applyNumberFormat="1" applyFont="1" applyFill="1" applyAlignment="1">
      <alignment wrapText="1"/>
    </xf>
    <xf numFmtId="166" fontId="2" fillId="2" borderId="0" xfId="3" applyNumberFormat="1" applyFont="1" applyFill="1"/>
    <xf numFmtId="0" fontId="2" fillId="3" borderId="0" xfId="1" applyFont="1" applyFill="1" applyAlignment="1">
      <alignment horizontal="left"/>
    </xf>
    <xf numFmtId="0" fontId="5" fillId="2" borderId="0" xfId="1" applyFont="1" applyFill="1" applyAlignment="1">
      <alignment horizontal="right"/>
    </xf>
    <xf numFmtId="0" fontId="2" fillId="0" borderId="0" xfId="4" applyFont="1">
      <alignment vertical="top"/>
    </xf>
    <xf numFmtId="0" fontId="2" fillId="3" borderId="0" xfId="4" applyFont="1" applyFill="1">
      <alignment vertical="top"/>
    </xf>
    <xf numFmtId="0" fontId="12" fillId="3" borderId="34" xfId="1" applyFont="1" applyFill="1" applyBorder="1" applyAlignment="1">
      <alignment horizontal="center" vertical="center"/>
    </xf>
    <xf numFmtId="0" fontId="12" fillId="3" borderId="36" xfId="1" applyFont="1" applyFill="1" applyBorder="1" applyAlignment="1">
      <alignment horizontal="center" vertical="center"/>
    </xf>
    <xf numFmtId="0" fontId="12" fillId="3" borderId="26" xfId="1" applyFont="1" applyFill="1" applyBorder="1" applyAlignment="1">
      <alignment horizontal="center" vertical="center"/>
    </xf>
    <xf numFmtId="0" fontId="12" fillId="3" borderId="23" xfId="1" applyFont="1" applyFill="1" applyBorder="1" applyAlignment="1">
      <alignment horizontal="center" vertical="center"/>
    </xf>
    <xf numFmtId="0" fontId="12" fillId="3" borderId="26" xfId="1" applyFont="1" applyFill="1" applyBorder="1" applyAlignment="1">
      <alignment vertical="center"/>
    </xf>
    <xf numFmtId="0" fontId="13" fillId="3" borderId="29" xfId="1" applyFont="1" applyFill="1" applyBorder="1" applyAlignment="1">
      <alignment vertical="center"/>
    </xf>
    <xf numFmtId="0" fontId="8" fillId="3" borderId="18" xfId="1" applyFont="1" applyFill="1" applyBorder="1" applyAlignment="1">
      <alignment vertical="center"/>
    </xf>
    <xf numFmtId="0" fontId="11" fillId="3" borderId="13" xfId="1" applyFont="1" applyFill="1" applyBorder="1" applyAlignment="1">
      <alignment vertical="center"/>
    </xf>
    <xf numFmtId="0" fontId="8" fillId="3" borderId="13" xfId="1" applyFont="1" applyFill="1" applyBorder="1" applyAlignment="1">
      <alignment vertical="center"/>
    </xf>
    <xf numFmtId="0" fontId="11" fillId="3" borderId="23" xfId="1" applyFont="1" applyFill="1" applyBorder="1" applyAlignment="1">
      <alignment vertical="center"/>
    </xf>
    <xf numFmtId="0" fontId="2" fillId="2" borderId="0" xfId="1" applyFont="1" applyFill="1" applyAlignment="1">
      <alignment wrapText="1"/>
    </xf>
    <xf numFmtId="0" fontId="2" fillId="3" borderId="0" xfId="1" applyFont="1" applyFill="1"/>
    <xf numFmtId="0" fontId="8" fillId="3" borderId="8" xfId="1" applyFont="1" applyFill="1" applyBorder="1" applyAlignment="1">
      <alignment vertical="center"/>
    </xf>
  </cellXfs>
  <cellStyles count="5">
    <cellStyle name="Comma 2" xfId="1" xr:uid="{47B8AAA1-5AD3-4BB5-8D43-83C6F9DE2977}"/>
    <cellStyle name="Comma0" xfId="2" xr:uid="{52FC92F5-9485-4C07-BC52-00E134550F3D}"/>
    <cellStyle name="Currency 3" xfId="3" xr:uid="{5F7BAC66-6BBA-4470-98E6-91657EE98711}"/>
    <cellStyle name="Normal" xfId="0" builtinId="0"/>
    <cellStyle name="Normal_Extramural_02" xfId="4" xr:uid="{2ABBD472-04F8-4219-A87E-87CB580303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706190137297"/>
          <c:y val="5.7615115427457085E-2"/>
          <c:w val="0.6840341163088236"/>
          <c:h val="0.65359653572715148"/>
        </c:manualLayout>
      </c:layout>
      <c:barChart>
        <c:barDir val="col"/>
        <c:grouping val="clustered"/>
        <c:varyColors val="0"/>
        <c:ser>
          <c:idx val="3"/>
          <c:order val="0"/>
          <c:spPr>
            <a:solidFill>
              <a:srgbClr val="7030A0"/>
            </a:solidFill>
          </c:spPr>
          <c:invertIfNegative val="0"/>
          <c:cat>
            <c:numRef>
              <c:f>'FBE4; RPG Awards by Act'!$AI$50:$AI$61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'FBE4; RPG Awards by Act'!$AJ$50:$AJ$61</c:f>
              <c:numCache>
                <c:formatCode>#,##0</c:formatCode>
                <c:ptCount val="12"/>
                <c:pt idx="0">
                  <c:v>4816</c:v>
                </c:pt>
                <c:pt idx="1">
                  <c:v>4814</c:v>
                </c:pt>
                <c:pt idx="2">
                  <c:v>4767</c:v>
                </c:pt>
                <c:pt idx="3">
                  <c:v>4666</c:v>
                </c:pt>
                <c:pt idx="4">
                  <c:v>4663</c:v>
                </c:pt>
                <c:pt idx="5">
                  <c:v>4780</c:v>
                </c:pt>
                <c:pt idx="6">
                  <c:v>4984</c:v>
                </c:pt>
                <c:pt idx="7">
                  <c:v>5070</c:v>
                </c:pt>
                <c:pt idx="8">
                  <c:v>5221</c:v>
                </c:pt>
                <c:pt idx="9">
                  <c:v>5505</c:v>
                </c:pt>
                <c:pt idx="10">
                  <c:v>5736</c:v>
                </c:pt>
                <c:pt idx="11">
                  <c:v>5739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4-4205-BB62-4EF035BD0772}"/>
            </c:ext>
          </c:extLst>
        </c:ser>
        <c:ser>
          <c:idx val="1"/>
          <c:order val="1"/>
          <c:invertIfNegative val="0"/>
          <c:cat>
            <c:numRef>
              <c:f>'FBE4; RPG Awards by Act'!$AI$50:$AI$61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'FBE4; RPG Awards by Act'!$AK$50:$AK$61</c:f>
              <c:numCache>
                <c:formatCode>"$"#,##0</c:formatCode>
                <c:ptCount val="12"/>
                <c:pt idx="0">
                  <c:v>1924.8030000000001</c:v>
                </c:pt>
                <c:pt idx="1">
                  <c:v>1939.623</c:v>
                </c:pt>
                <c:pt idx="2">
                  <c:v>2019.307914</c:v>
                </c:pt>
                <c:pt idx="3">
                  <c:v>2069</c:v>
                </c:pt>
                <c:pt idx="4">
                  <c:v>2195</c:v>
                </c:pt>
                <c:pt idx="5">
                  <c:v>2366.5296170000001</c:v>
                </c:pt>
                <c:pt idx="6">
                  <c:v>2456.1564099999996</c:v>
                </c:pt>
                <c:pt idx="7">
                  <c:v>2677.2061599999993</c:v>
                </c:pt>
                <c:pt idx="8">
                  <c:v>2739.3454979999997</c:v>
                </c:pt>
                <c:pt idx="9">
                  <c:v>2871.9967678800008</c:v>
                </c:pt>
                <c:pt idx="10">
                  <c:v>3037.9105150000009</c:v>
                </c:pt>
                <c:pt idx="11">
                  <c:v>3020.6119959999996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54-4205-BB62-4EF035BD0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12736"/>
        <c:axId val="61814656"/>
      </c:barChart>
      <c:lineChart>
        <c:grouping val="standard"/>
        <c:varyColors val="0"/>
        <c:ser>
          <c:idx val="0"/>
          <c:order val="2"/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'FBE4; RPG Awards by Act'!$AI$50:$AI$61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'FBE4; RPG Awards by Act'!$AL$50:$AL$61</c:f>
              <c:numCache>
                <c:formatCode>"$"#,##0.0</c:formatCode>
                <c:ptCount val="12"/>
                <c:pt idx="0">
                  <c:v>402.91296219360197</c:v>
                </c:pt>
                <c:pt idx="1">
                  <c:v>402.99127544661405</c:v>
                </c:pt>
                <c:pt idx="2">
                  <c:v>423.60140843297671</c:v>
                </c:pt>
                <c:pt idx="3">
                  <c:v>443.42048864123444</c:v>
                </c:pt>
                <c:pt idx="4">
                  <c:v>471</c:v>
                </c:pt>
                <c:pt idx="5">
                  <c:v>495.08987803347281</c:v>
                </c:pt>
                <c:pt idx="6">
                  <c:v>492.80826845906893</c:v>
                </c:pt>
                <c:pt idx="7">
                  <c:v>514.27874082840231</c:v>
                </c:pt>
                <c:pt idx="8">
                  <c:v>524.6783179467534</c:v>
                </c:pt>
                <c:pt idx="9">
                  <c:v>521.70695147683932</c:v>
                </c:pt>
                <c:pt idx="10">
                  <c:v>529.62177737099046</c:v>
                </c:pt>
                <c:pt idx="11">
                  <c:v>526.33071894058196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4-4205-BB62-4EF035BD0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12736"/>
        <c:axId val="61814656"/>
      </c:lineChart>
      <c:catAx>
        <c:axId val="61812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814656"/>
        <c:crosses val="autoZero"/>
        <c:auto val="0"/>
        <c:lblAlgn val="ctr"/>
        <c:lblOffset val="100"/>
        <c:tickMarkSkip val="1"/>
        <c:noMultiLvlLbl val="0"/>
      </c:catAx>
      <c:valAx>
        <c:axId val="61814656"/>
        <c:scaling>
          <c:orientation val="minMax"/>
          <c:max val="60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Awards </a:t>
                </a:r>
              </a:p>
            </c:rich>
          </c:tx>
          <c:layout>
            <c:manualLayout>
              <c:xMode val="edge"/>
              <c:yMode val="edge"/>
              <c:x val="8.0206984253319513E-2"/>
              <c:y val="0.32038154762045379"/>
            </c:manualLayout>
          </c:layout>
          <c:overlay val="0"/>
        </c:title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812736"/>
        <c:crosses val="autoZero"/>
        <c:crossBetween val="between"/>
        <c:majorUnit val="1000"/>
        <c:minorUnit val="200"/>
      </c:valAx>
      <c:dTable>
        <c:showHorzBorder val="1"/>
        <c:showVertBorder val="1"/>
        <c:showOutline val="1"/>
        <c:showKeys val="1"/>
      </c:dTable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148167</xdr:colOff>
      <xdr:row>70</xdr:row>
      <xdr:rowOff>163144</xdr:rowOff>
    </xdr:from>
    <xdr:to>
      <xdr:col>19</xdr:col>
      <xdr:colOff>322383</xdr:colOff>
      <xdr:row>95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761B1B-B48B-49DC-9F96-43C068DC5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h.sharepoint.com/sites/GRP-NCI-OM-OBF/Shared%20Documents/Reporting/Fact%20Book/2024%20Fact%20Book/Extramural%20Programs/OEFIA%20FY24%20FACT%20Book%20-%2001222025.xlsx" TargetMode="External"/><Relationship Id="rId1" Type="http://schemas.openxmlformats.org/officeDocument/2006/relationships/externalLinkPath" Target="OEFIA%20FY24%20FACT%20Book%20-%20012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dance"/>
      <sheetName val="OEFIA Detail"/>
      <sheetName val="Actuals; Direct"/>
      <sheetName val="Actuals; Serology"/>
      <sheetName val="Actuals; Cures 2018"/>
      <sheetName val="Actuals; Cures 2019"/>
      <sheetName val="Actuals; Cures 2020"/>
      <sheetName val="Actuals; Cures 2021"/>
      <sheetName val="Actuals; Cures 2022"/>
      <sheetName val="Actuals; Cures 2023"/>
      <sheetName val="Actuals; Cures 2024"/>
      <sheetName val="Actuals; Cures Total"/>
      <sheetName val="Actuals; Total"/>
      <sheetName val="Actuals; NRSA Detail"/>
      <sheetName val="FBE1; RPG Awards (Summary)"/>
      <sheetName val="FBE2; RPG # of Awards"/>
      <sheetName val="FBE3; RPG Requested + Awarded"/>
      <sheetName val="FBE4; RPG Awards by Act"/>
      <sheetName val="FBE5; Activity Code Descrip"/>
      <sheetName val="FBE6; RPG Funding Paylines"/>
      <sheetName val="FBE7; P30 Cancer Ctrs by State"/>
      <sheetName val="FBE9; NRSA"/>
      <sheetName val="FBE10; K Awards"/>
      <sheetName val="FBE11; Award by State"/>
      <sheetName val="FBE12; Award by Country"/>
      <sheetName val="FBE13; Inst Receiving &gt; 15M"/>
      <sheetName val="NCI Funding Policy"/>
      <sheetName val="RPG Comp. by Activity"/>
      <sheetName val="R01 Modular Grants"/>
      <sheetName val="NRSA Cost Cat. &amp; Stipend"/>
      <sheetName val="FY2020 RFAs"/>
      <sheetName val="RPG-Length of Award"/>
      <sheetName val="Flip1; NCI Funding Policy"/>
      <sheetName val="Flip2; R01 Received"/>
      <sheetName val="Flip3; RPG Comp. by Activity"/>
      <sheetName val="Flip4; Percent Share"/>
      <sheetName val="Flip5; RPG Competing Received"/>
      <sheetName val="Flip6; Competing Received Chart"/>
      <sheetName val="Flip7; R01 Modular Grants"/>
      <sheetName val="Flip8; NRSA Cost Cat. &amp; Stipend"/>
      <sheetName val="Flip9; Training Programs"/>
      <sheetName val="Flip10; SPOREs by Inst"/>
      <sheetName val="Flip10; SPOREs by Inst "/>
      <sheetName val="Flip11; RPG History NCI NIH"/>
      <sheetName val="Flip12; RPG Fundable Ranges"/>
      <sheetName val="Flip13; RPG Comp Fund Vs Unfnd"/>
      <sheetName val="Flip14; FY2017 RFAs  "/>
      <sheetName val="Flip14; FY2017 RFAs"/>
      <sheetName val="Flip15; Career Program-K Awards"/>
      <sheetName val="Flip16; RPG-Length of Award"/>
      <sheetName val="Flip17; NRSA"/>
    </sheetNames>
    <sheetDataSet>
      <sheetData sheetId="0"/>
      <sheetData sheetId="1">
        <row r="8">
          <cell r="B8" t="str">
            <v>DP1</v>
          </cell>
          <cell r="C8">
            <v>2</v>
          </cell>
          <cell r="D8">
            <v>1090250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</v>
          </cell>
          <cell r="J8">
            <v>1090250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T8">
            <v>2</v>
          </cell>
          <cell r="U8">
            <v>1090250</v>
          </cell>
          <cell r="AC8">
            <v>0</v>
          </cell>
          <cell r="AD8">
            <v>0</v>
          </cell>
          <cell r="AF8">
            <v>0</v>
          </cell>
          <cell r="AG8">
            <v>0</v>
          </cell>
          <cell r="AK8">
            <v>0</v>
          </cell>
          <cell r="AL8">
            <v>0</v>
          </cell>
          <cell r="AN8">
            <v>0</v>
          </cell>
          <cell r="AO8">
            <v>0</v>
          </cell>
          <cell r="AQ8">
            <v>2</v>
          </cell>
          <cell r="AR8">
            <v>1090250</v>
          </cell>
        </row>
        <row r="9">
          <cell r="B9" t="str">
            <v>DP2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>
            <v>0</v>
          </cell>
          <cell r="M9">
            <v>0</v>
          </cell>
          <cell r="N9">
            <v>20175</v>
          </cell>
          <cell r="Q9">
            <v>0</v>
          </cell>
          <cell r="R9">
            <v>20175</v>
          </cell>
          <cell r="T9">
            <v>0</v>
          </cell>
          <cell r="U9">
            <v>20175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K9">
            <v>0</v>
          </cell>
          <cell r="AL9">
            <v>0</v>
          </cell>
          <cell r="AN9">
            <v>0</v>
          </cell>
          <cell r="AO9">
            <v>0</v>
          </cell>
          <cell r="AQ9">
            <v>0</v>
          </cell>
          <cell r="AR9">
            <v>20175</v>
          </cell>
        </row>
        <row r="10">
          <cell r="B10" t="str">
            <v>DP5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T10">
            <v>0</v>
          </cell>
          <cell r="U10">
            <v>0</v>
          </cell>
          <cell r="AC10">
            <v>0</v>
          </cell>
          <cell r="AD10">
            <v>0</v>
          </cell>
          <cell r="AF10">
            <v>0</v>
          </cell>
          <cell r="AG10">
            <v>0</v>
          </cell>
          <cell r="AK10">
            <v>0</v>
          </cell>
          <cell r="AL10">
            <v>0</v>
          </cell>
          <cell r="AN10">
            <v>0</v>
          </cell>
          <cell r="AO10">
            <v>0</v>
          </cell>
          <cell r="AQ10">
            <v>0</v>
          </cell>
          <cell r="AR10">
            <v>0</v>
          </cell>
        </row>
        <row r="11">
          <cell r="B11" t="str">
            <v>P01</v>
          </cell>
          <cell r="C11">
            <v>12</v>
          </cell>
          <cell r="D11">
            <v>30394161</v>
          </cell>
          <cell r="E11">
            <v>6</v>
          </cell>
          <cell r="F11">
            <v>16153637</v>
          </cell>
          <cell r="G11">
            <v>1</v>
          </cell>
          <cell r="H11">
            <v>200445</v>
          </cell>
          <cell r="I11">
            <v>19</v>
          </cell>
          <cell r="J11">
            <v>46748243</v>
          </cell>
          <cell r="L11">
            <v>0</v>
          </cell>
          <cell r="M11">
            <v>0</v>
          </cell>
          <cell r="N11">
            <v>1496296</v>
          </cell>
          <cell r="O11">
            <v>71</v>
          </cell>
          <cell r="P11">
            <v>139316308</v>
          </cell>
          <cell r="Q11">
            <v>71</v>
          </cell>
          <cell r="R11">
            <v>140812604</v>
          </cell>
          <cell r="T11">
            <v>90</v>
          </cell>
          <cell r="U11">
            <v>187560847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H11">
            <v>250000</v>
          </cell>
          <cell r="AJ11">
            <v>-80011.87</v>
          </cell>
          <cell r="AK11">
            <v>0</v>
          </cell>
          <cell r="AL11">
            <v>169988.13</v>
          </cell>
          <cell r="AN11">
            <v>0</v>
          </cell>
          <cell r="AO11">
            <v>169988.13</v>
          </cell>
          <cell r="AQ11">
            <v>90</v>
          </cell>
          <cell r="AR11">
            <v>187730835.13</v>
          </cell>
        </row>
        <row r="12">
          <cell r="B12" t="str">
            <v>R00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419957</v>
          </cell>
          <cell r="O12">
            <v>115</v>
          </cell>
          <cell r="P12">
            <v>27875699</v>
          </cell>
          <cell r="Q12">
            <v>115</v>
          </cell>
          <cell r="R12">
            <v>28295656</v>
          </cell>
          <cell r="T12">
            <v>115</v>
          </cell>
          <cell r="U12">
            <v>28295656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K12">
            <v>0</v>
          </cell>
          <cell r="AL12">
            <v>0</v>
          </cell>
          <cell r="AN12">
            <v>0</v>
          </cell>
          <cell r="AO12">
            <v>0</v>
          </cell>
          <cell r="AQ12">
            <v>115</v>
          </cell>
          <cell r="AR12">
            <v>28295656</v>
          </cell>
        </row>
        <row r="13">
          <cell r="B13" t="str">
            <v>R01</v>
          </cell>
          <cell r="C13">
            <v>579</v>
          </cell>
          <cell r="D13">
            <v>331867460</v>
          </cell>
          <cell r="E13">
            <v>66</v>
          </cell>
          <cell r="F13">
            <v>34060393</v>
          </cell>
          <cell r="G13">
            <v>2</v>
          </cell>
          <cell r="H13">
            <v>314595</v>
          </cell>
          <cell r="I13">
            <v>647</v>
          </cell>
          <cell r="J13">
            <v>366242448</v>
          </cell>
          <cell r="L13">
            <v>0</v>
          </cell>
          <cell r="M13">
            <v>0</v>
          </cell>
          <cell r="N13">
            <v>26484692</v>
          </cell>
          <cell r="O13">
            <v>3051</v>
          </cell>
          <cell r="P13">
            <v>1450200037</v>
          </cell>
          <cell r="Q13">
            <v>3051</v>
          </cell>
          <cell r="R13">
            <v>1476684729</v>
          </cell>
          <cell r="T13">
            <v>3698</v>
          </cell>
          <cell r="U13">
            <v>1842927177</v>
          </cell>
          <cell r="W13">
            <v>5</v>
          </cell>
          <cell r="X13">
            <v>2782260</v>
          </cell>
          <cell r="AC13">
            <v>5</v>
          </cell>
          <cell r="AD13">
            <v>2782260</v>
          </cell>
          <cell r="AF13">
            <v>0</v>
          </cell>
          <cell r="AG13">
            <v>0</v>
          </cell>
          <cell r="AH13">
            <v>2653674.19</v>
          </cell>
          <cell r="AI13">
            <v>14</v>
          </cell>
          <cell r="AJ13">
            <v>8145299.7699999996</v>
          </cell>
          <cell r="AK13">
            <v>14</v>
          </cell>
          <cell r="AL13">
            <v>10798973.959999999</v>
          </cell>
          <cell r="AN13">
            <v>19</v>
          </cell>
          <cell r="AO13">
            <v>13581233.959999999</v>
          </cell>
          <cell r="AQ13">
            <v>3717</v>
          </cell>
          <cell r="AR13">
            <v>1856508410.96</v>
          </cell>
        </row>
        <row r="14">
          <cell r="B14" t="str">
            <v>R03</v>
          </cell>
          <cell r="C14">
            <v>61</v>
          </cell>
          <cell r="D14">
            <v>6959625</v>
          </cell>
          <cell r="I14">
            <v>61</v>
          </cell>
          <cell r="J14">
            <v>6959625</v>
          </cell>
          <cell r="L14">
            <v>0</v>
          </cell>
          <cell r="M14">
            <v>0</v>
          </cell>
          <cell r="N14">
            <v>145634</v>
          </cell>
          <cell r="O14">
            <v>41</v>
          </cell>
          <cell r="P14">
            <v>3270103</v>
          </cell>
          <cell r="Q14">
            <v>41</v>
          </cell>
          <cell r="R14">
            <v>3415737</v>
          </cell>
          <cell r="T14">
            <v>102</v>
          </cell>
          <cell r="U14">
            <v>10375362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K14">
            <v>0</v>
          </cell>
          <cell r="AL14">
            <v>0</v>
          </cell>
          <cell r="AN14">
            <v>0</v>
          </cell>
          <cell r="AO14">
            <v>0</v>
          </cell>
          <cell r="AQ14">
            <v>102</v>
          </cell>
          <cell r="AR14">
            <v>10375362</v>
          </cell>
        </row>
        <row r="15">
          <cell r="B15" t="str">
            <v>R15</v>
          </cell>
          <cell r="C15">
            <v>18</v>
          </cell>
          <cell r="D15">
            <v>8056770</v>
          </cell>
          <cell r="E15">
            <v>2</v>
          </cell>
          <cell r="F15">
            <v>898584</v>
          </cell>
          <cell r="I15">
            <v>20</v>
          </cell>
          <cell r="J15">
            <v>8955354</v>
          </cell>
          <cell r="L15">
            <v>0</v>
          </cell>
          <cell r="M15">
            <v>0</v>
          </cell>
          <cell r="N15">
            <v>258089</v>
          </cell>
          <cell r="Q15">
            <v>0</v>
          </cell>
          <cell r="R15">
            <v>258089</v>
          </cell>
          <cell r="T15">
            <v>20</v>
          </cell>
          <cell r="U15">
            <v>9213443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K15">
            <v>0</v>
          </cell>
          <cell r="AL15">
            <v>0</v>
          </cell>
          <cell r="AN15">
            <v>0</v>
          </cell>
          <cell r="AO15">
            <v>0</v>
          </cell>
          <cell r="AQ15">
            <v>20</v>
          </cell>
          <cell r="AR15">
            <v>9213443</v>
          </cell>
        </row>
        <row r="16">
          <cell r="B16" t="str">
            <v>R21</v>
          </cell>
          <cell r="C16">
            <v>206</v>
          </cell>
          <cell r="D16">
            <v>60498924</v>
          </cell>
          <cell r="I16">
            <v>206</v>
          </cell>
          <cell r="J16">
            <v>60498924</v>
          </cell>
          <cell r="L16">
            <v>0</v>
          </cell>
          <cell r="M16">
            <v>0</v>
          </cell>
          <cell r="N16">
            <v>842689</v>
          </cell>
          <cell r="O16">
            <v>189</v>
          </cell>
          <cell r="P16">
            <v>35058149</v>
          </cell>
          <cell r="Q16">
            <v>189</v>
          </cell>
          <cell r="R16">
            <v>35900838</v>
          </cell>
          <cell r="T16">
            <v>395</v>
          </cell>
          <cell r="U16">
            <v>96399762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K16">
            <v>0</v>
          </cell>
          <cell r="AL16">
            <v>0</v>
          </cell>
          <cell r="AN16">
            <v>0</v>
          </cell>
          <cell r="AO16">
            <v>0</v>
          </cell>
          <cell r="AQ16">
            <v>395</v>
          </cell>
          <cell r="AR16">
            <v>96399762</v>
          </cell>
        </row>
        <row r="17">
          <cell r="B17" t="str">
            <v>R33</v>
          </cell>
          <cell r="C17">
            <v>12</v>
          </cell>
          <cell r="D17">
            <v>4657305</v>
          </cell>
          <cell r="I17">
            <v>12</v>
          </cell>
          <cell r="J17">
            <v>4657305</v>
          </cell>
          <cell r="L17">
            <v>0</v>
          </cell>
          <cell r="M17">
            <v>0</v>
          </cell>
          <cell r="N17">
            <v>165466</v>
          </cell>
          <cell r="O17">
            <v>35</v>
          </cell>
          <cell r="P17">
            <v>12173397</v>
          </cell>
          <cell r="Q17">
            <v>35</v>
          </cell>
          <cell r="R17">
            <v>12338863</v>
          </cell>
          <cell r="T17">
            <v>47</v>
          </cell>
          <cell r="U17">
            <v>16996168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K17">
            <v>0</v>
          </cell>
          <cell r="AL17">
            <v>0</v>
          </cell>
          <cell r="AN17">
            <v>0</v>
          </cell>
          <cell r="AO17">
            <v>0</v>
          </cell>
          <cell r="AQ17">
            <v>47</v>
          </cell>
          <cell r="AR17">
            <v>16996168</v>
          </cell>
        </row>
        <row r="18">
          <cell r="B18" t="str">
            <v>R34</v>
          </cell>
          <cell r="C18">
            <v>12</v>
          </cell>
          <cell r="D18">
            <v>3603093</v>
          </cell>
          <cell r="I18">
            <v>12</v>
          </cell>
          <cell r="J18">
            <v>3603093</v>
          </cell>
          <cell r="L18">
            <v>0</v>
          </cell>
          <cell r="M18">
            <v>0</v>
          </cell>
          <cell r="O18">
            <v>3</v>
          </cell>
          <cell r="P18">
            <v>780719</v>
          </cell>
          <cell r="Q18">
            <v>3</v>
          </cell>
          <cell r="R18">
            <v>780719</v>
          </cell>
          <cell r="T18">
            <v>15</v>
          </cell>
          <cell r="U18">
            <v>4383812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K18">
            <v>0</v>
          </cell>
          <cell r="AL18">
            <v>0</v>
          </cell>
          <cell r="AN18">
            <v>0</v>
          </cell>
          <cell r="AO18">
            <v>0</v>
          </cell>
          <cell r="AQ18">
            <v>15</v>
          </cell>
          <cell r="AR18">
            <v>4383812</v>
          </cell>
        </row>
        <row r="19">
          <cell r="B19" t="str">
            <v>R35</v>
          </cell>
          <cell r="C19">
            <v>6</v>
          </cell>
          <cell r="D19">
            <v>5878062</v>
          </cell>
          <cell r="E19">
            <v>6</v>
          </cell>
          <cell r="F19">
            <v>6241813</v>
          </cell>
          <cell r="I19">
            <v>12</v>
          </cell>
          <cell r="J19">
            <v>12119875</v>
          </cell>
          <cell r="L19">
            <v>0</v>
          </cell>
          <cell r="M19">
            <v>0</v>
          </cell>
          <cell r="N19">
            <v>768914</v>
          </cell>
          <cell r="O19">
            <v>108</v>
          </cell>
          <cell r="P19">
            <v>99231065</v>
          </cell>
          <cell r="Q19">
            <v>108</v>
          </cell>
          <cell r="R19">
            <v>99999979</v>
          </cell>
          <cell r="T19">
            <v>120</v>
          </cell>
          <cell r="U19">
            <v>112119854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K19">
            <v>0</v>
          </cell>
          <cell r="AL19">
            <v>0</v>
          </cell>
          <cell r="AN19">
            <v>0</v>
          </cell>
          <cell r="AO19">
            <v>0</v>
          </cell>
          <cell r="AQ19">
            <v>120</v>
          </cell>
          <cell r="AR19">
            <v>112119854</v>
          </cell>
        </row>
        <row r="20">
          <cell r="B20" t="str">
            <v>R37</v>
          </cell>
          <cell r="C20">
            <v>52</v>
          </cell>
          <cell r="D20">
            <v>28295617</v>
          </cell>
          <cell r="E20">
            <v>36</v>
          </cell>
          <cell r="F20">
            <v>15590060</v>
          </cell>
          <cell r="I20">
            <v>88</v>
          </cell>
          <cell r="J20">
            <v>43885677</v>
          </cell>
          <cell r="L20">
            <v>0</v>
          </cell>
          <cell r="M20">
            <v>0</v>
          </cell>
          <cell r="N20">
            <v>3897614</v>
          </cell>
          <cell r="O20">
            <v>293</v>
          </cell>
          <cell r="P20">
            <v>133169883</v>
          </cell>
          <cell r="Q20">
            <v>293</v>
          </cell>
          <cell r="R20">
            <v>137067497</v>
          </cell>
          <cell r="T20">
            <v>381</v>
          </cell>
          <cell r="U20">
            <v>180953174</v>
          </cell>
          <cell r="W20">
            <v>6</v>
          </cell>
          <cell r="X20">
            <v>3878037</v>
          </cell>
          <cell r="AC20">
            <v>6</v>
          </cell>
          <cell r="AD20">
            <v>3878037</v>
          </cell>
          <cell r="AF20">
            <v>0</v>
          </cell>
          <cell r="AG20">
            <v>0</v>
          </cell>
          <cell r="AI20">
            <v>4</v>
          </cell>
          <cell r="AJ20">
            <v>1891182</v>
          </cell>
          <cell r="AK20">
            <v>4</v>
          </cell>
          <cell r="AL20">
            <v>1891182</v>
          </cell>
          <cell r="AN20">
            <v>10</v>
          </cell>
          <cell r="AO20">
            <v>5769219</v>
          </cell>
          <cell r="AQ20">
            <v>391</v>
          </cell>
          <cell r="AR20">
            <v>186722393</v>
          </cell>
        </row>
        <row r="21">
          <cell r="B21" t="str">
            <v>R50</v>
          </cell>
          <cell r="C21">
            <v>28</v>
          </cell>
          <cell r="D21">
            <v>4286558</v>
          </cell>
          <cell r="E21">
            <v>6</v>
          </cell>
          <cell r="F21">
            <v>1071493</v>
          </cell>
          <cell r="I21">
            <v>34</v>
          </cell>
          <cell r="J21">
            <v>5358051</v>
          </cell>
          <cell r="L21">
            <v>0</v>
          </cell>
          <cell r="M21">
            <v>0</v>
          </cell>
          <cell r="O21">
            <v>77</v>
          </cell>
          <cell r="P21">
            <v>13928366</v>
          </cell>
          <cell r="Q21">
            <v>77</v>
          </cell>
          <cell r="R21">
            <v>13928366</v>
          </cell>
          <cell r="T21">
            <v>111</v>
          </cell>
          <cell r="U21">
            <v>19286417</v>
          </cell>
          <cell r="AC21">
            <v>0</v>
          </cell>
          <cell r="AD21">
            <v>0</v>
          </cell>
          <cell r="AF21">
            <v>0</v>
          </cell>
          <cell r="AG21">
            <v>0</v>
          </cell>
          <cell r="AK21">
            <v>0</v>
          </cell>
          <cell r="AL21">
            <v>0</v>
          </cell>
          <cell r="AN21">
            <v>0</v>
          </cell>
          <cell r="AO21">
            <v>0</v>
          </cell>
          <cell r="AQ21">
            <v>111</v>
          </cell>
          <cell r="AR21">
            <v>19286417</v>
          </cell>
        </row>
        <row r="22">
          <cell r="B22" t="str">
            <v>R56</v>
          </cell>
          <cell r="C22">
            <v>4</v>
          </cell>
          <cell r="D22">
            <v>1005995</v>
          </cell>
          <cell r="I22">
            <v>4</v>
          </cell>
          <cell r="J22">
            <v>1005995</v>
          </cell>
          <cell r="L22">
            <v>0</v>
          </cell>
          <cell r="M22">
            <v>0</v>
          </cell>
          <cell r="Q22">
            <v>0</v>
          </cell>
          <cell r="R22">
            <v>0</v>
          </cell>
          <cell r="T22">
            <v>4</v>
          </cell>
          <cell r="U22">
            <v>1005995</v>
          </cell>
          <cell r="AC22">
            <v>0</v>
          </cell>
          <cell r="AD22">
            <v>0</v>
          </cell>
          <cell r="AF22">
            <v>0</v>
          </cell>
          <cell r="AG22">
            <v>0</v>
          </cell>
          <cell r="AK22">
            <v>0</v>
          </cell>
          <cell r="AL22">
            <v>0</v>
          </cell>
          <cell r="AN22">
            <v>0</v>
          </cell>
          <cell r="AO22">
            <v>0</v>
          </cell>
          <cell r="AQ22">
            <v>4</v>
          </cell>
          <cell r="AR22">
            <v>1005995</v>
          </cell>
        </row>
        <row r="23">
          <cell r="B23" t="str">
            <v>R61</v>
          </cell>
          <cell r="C23">
            <v>13</v>
          </cell>
          <cell r="D23">
            <v>3078554</v>
          </cell>
          <cell r="G23">
            <v>0</v>
          </cell>
          <cell r="H23">
            <v>0</v>
          </cell>
          <cell r="I23">
            <v>13</v>
          </cell>
          <cell r="J23">
            <v>3078554</v>
          </cell>
          <cell r="L23">
            <v>0</v>
          </cell>
          <cell r="M23">
            <v>0</v>
          </cell>
          <cell r="O23">
            <v>12</v>
          </cell>
          <cell r="P23">
            <v>2436940</v>
          </cell>
          <cell r="Q23">
            <v>12</v>
          </cell>
          <cell r="R23">
            <v>2436940</v>
          </cell>
          <cell r="S23">
            <v>0</v>
          </cell>
          <cell r="T23">
            <v>25</v>
          </cell>
          <cell r="U23">
            <v>5515494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25</v>
          </cell>
          <cell r="AR23">
            <v>5515494</v>
          </cell>
        </row>
        <row r="24">
          <cell r="B24" t="str">
            <v>U01</v>
          </cell>
          <cell r="C24">
            <v>58</v>
          </cell>
          <cell r="D24">
            <v>40243353</v>
          </cell>
          <cell r="E24">
            <v>3</v>
          </cell>
          <cell r="F24">
            <v>1750554</v>
          </cell>
          <cell r="G24">
            <v>0</v>
          </cell>
          <cell r="H24">
            <v>0</v>
          </cell>
          <cell r="I24">
            <v>61</v>
          </cell>
          <cell r="J24">
            <v>41993907</v>
          </cell>
          <cell r="L24">
            <v>0</v>
          </cell>
          <cell r="M24">
            <v>0</v>
          </cell>
          <cell r="N24">
            <v>6234046</v>
          </cell>
          <cell r="O24">
            <v>272</v>
          </cell>
          <cell r="P24">
            <v>186667772</v>
          </cell>
          <cell r="Q24">
            <v>272</v>
          </cell>
          <cell r="R24">
            <v>192901818</v>
          </cell>
          <cell r="T24">
            <v>333</v>
          </cell>
          <cell r="U24">
            <v>234895725</v>
          </cell>
          <cell r="W24">
            <v>10</v>
          </cell>
          <cell r="X24">
            <v>10325518.82</v>
          </cell>
          <cell r="AC24">
            <v>10</v>
          </cell>
          <cell r="AD24">
            <v>10325518.82</v>
          </cell>
          <cell r="AF24">
            <v>0</v>
          </cell>
          <cell r="AH24">
            <v>-250000</v>
          </cell>
          <cell r="AI24">
            <v>14</v>
          </cell>
          <cell r="AJ24">
            <v>11122441.23</v>
          </cell>
          <cell r="AK24">
            <v>14</v>
          </cell>
          <cell r="AL24">
            <v>10872441.23</v>
          </cell>
          <cell r="AN24">
            <v>24</v>
          </cell>
          <cell r="AO24">
            <v>21197960.050000001</v>
          </cell>
          <cell r="AQ24">
            <v>357</v>
          </cell>
          <cell r="AR24">
            <v>256093685.05000001</v>
          </cell>
        </row>
        <row r="25">
          <cell r="B25" t="str">
            <v>U19</v>
          </cell>
          <cell r="C25">
            <v>4</v>
          </cell>
          <cell r="D25">
            <v>7753199</v>
          </cell>
          <cell r="G25">
            <v>0</v>
          </cell>
          <cell r="H25">
            <v>0</v>
          </cell>
          <cell r="I25">
            <v>4</v>
          </cell>
          <cell r="J25">
            <v>7753199</v>
          </cell>
          <cell r="L25">
            <v>0</v>
          </cell>
          <cell r="M25">
            <v>0</v>
          </cell>
          <cell r="O25">
            <v>6</v>
          </cell>
          <cell r="P25">
            <v>7740664</v>
          </cell>
          <cell r="Q25">
            <v>6</v>
          </cell>
          <cell r="R25">
            <v>7740664</v>
          </cell>
          <cell r="T25">
            <v>10</v>
          </cell>
          <cell r="U25">
            <v>15493863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K25">
            <v>0</v>
          </cell>
          <cell r="AL25">
            <v>0</v>
          </cell>
          <cell r="AN25">
            <v>0</v>
          </cell>
          <cell r="AO25">
            <v>0</v>
          </cell>
          <cell r="AQ25">
            <v>10</v>
          </cell>
          <cell r="AR25">
            <v>15493863</v>
          </cell>
        </row>
        <row r="26">
          <cell r="B26" t="str">
            <v>U34</v>
          </cell>
          <cell r="C26">
            <v>1</v>
          </cell>
          <cell r="D26">
            <v>294787</v>
          </cell>
          <cell r="G26">
            <v>0</v>
          </cell>
          <cell r="H26">
            <v>0</v>
          </cell>
          <cell r="I26">
            <v>1</v>
          </cell>
          <cell r="J26">
            <v>294787</v>
          </cell>
          <cell r="L26">
            <v>0</v>
          </cell>
          <cell r="M26">
            <v>0</v>
          </cell>
          <cell r="O26">
            <v>1</v>
          </cell>
          <cell r="P26">
            <v>269468</v>
          </cell>
          <cell r="Q26">
            <v>1</v>
          </cell>
          <cell r="R26">
            <v>269468</v>
          </cell>
          <cell r="T26">
            <v>2</v>
          </cell>
          <cell r="U26">
            <v>564255</v>
          </cell>
          <cell r="AC26">
            <v>0</v>
          </cell>
          <cell r="AD26">
            <v>0</v>
          </cell>
          <cell r="AF26">
            <v>0</v>
          </cell>
          <cell r="AG26">
            <v>0</v>
          </cell>
          <cell r="AK26">
            <v>0</v>
          </cell>
          <cell r="AL26">
            <v>0</v>
          </cell>
          <cell r="AN26">
            <v>0</v>
          </cell>
          <cell r="AO26">
            <v>0</v>
          </cell>
          <cell r="AQ26">
            <v>2</v>
          </cell>
          <cell r="AR26">
            <v>564255</v>
          </cell>
        </row>
        <row r="27">
          <cell r="B27" t="str">
            <v>UG3</v>
          </cell>
          <cell r="C27">
            <v>15</v>
          </cell>
          <cell r="D27">
            <v>11487142</v>
          </cell>
          <cell r="G27">
            <v>0</v>
          </cell>
          <cell r="H27">
            <v>0</v>
          </cell>
          <cell r="I27">
            <v>15</v>
          </cell>
          <cell r="J27">
            <v>11487142</v>
          </cell>
          <cell r="L27">
            <v>0</v>
          </cell>
          <cell r="M27">
            <v>0</v>
          </cell>
          <cell r="N27">
            <v>622811</v>
          </cell>
          <cell r="O27">
            <v>3</v>
          </cell>
          <cell r="P27">
            <v>4065755</v>
          </cell>
          <cell r="Q27">
            <v>3</v>
          </cell>
          <cell r="R27">
            <v>4688566</v>
          </cell>
          <cell r="T27">
            <v>18</v>
          </cell>
          <cell r="U27">
            <v>16175708</v>
          </cell>
          <cell r="AC27">
            <v>0</v>
          </cell>
          <cell r="AD27">
            <v>0</v>
          </cell>
          <cell r="AF27">
            <v>0</v>
          </cell>
          <cell r="AG27">
            <v>0</v>
          </cell>
          <cell r="AK27">
            <v>0</v>
          </cell>
          <cell r="AL27">
            <v>0</v>
          </cell>
          <cell r="AN27">
            <v>0</v>
          </cell>
          <cell r="AO27">
            <v>0</v>
          </cell>
          <cell r="AQ27">
            <v>18</v>
          </cell>
          <cell r="AR27">
            <v>16175708</v>
          </cell>
        </row>
        <row r="28">
          <cell r="B28" t="str">
            <v>UH2</v>
          </cell>
          <cell r="C28">
            <v>4</v>
          </cell>
          <cell r="D28">
            <v>937394</v>
          </cell>
          <cell r="G28">
            <v>0</v>
          </cell>
          <cell r="H28">
            <v>0</v>
          </cell>
          <cell r="I28">
            <v>4</v>
          </cell>
          <cell r="J28">
            <v>937394</v>
          </cell>
          <cell r="L28">
            <v>0</v>
          </cell>
          <cell r="M28">
            <v>0</v>
          </cell>
          <cell r="Q28">
            <v>0</v>
          </cell>
          <cell r="R28">
            <v>0</v>
          </cell>
          <cell r="T28">
            <v>4</v>
          </cell>
          <cell r="U28">
            <v>937394</v>
          </cell>
          <cell r="AC28">
            <v>0</v>
          </cell>
          <cell r="AD28">
            <v>0</v>
          </cell>
          <cell r="AF28">
            <v>0</v>
          </cell>
          <cell r="AG28">
            <v>0</v>
          </cell>
          <cell r="AK28">
            <v>0</v>
          </cell>
          <cell r="AL28">
            <v>0</v>
          </cell>
          <cell r="AN28">
            <v>0</v>
          </cell>
          <cell r="AO28">
            <v>0</v>
          </cell>
          <cell r="AQ28">
            <v>4</v>
          </cell>
          <cell r="AR28">
            <v>937394</v>
          </cell>
        </row>
        <row r="29">
          <cell r="B29" t="str">
            <v>UH3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O29">
            <v>29</v>
          </cell>
          <cell r="P29">
            <v>22827327</v>
          </cell>
          <cell r="Q29">
            <v>29</v>
          </cell>
          <cell r="R29">
            <v>22827327</v>
          </cell>
          <cell r="T29">
            <v>29</v>
          </cell>
          <cell r="U29">
            <v>22827327</v>
          </cell>
          <cell r="AC29">
            <v>0</v>
          </cell>
          <cell r="AD29">
            <v>0</v>
          </cell>
          <cell r="AF29">
            <v>0</v>
          </cell>
          <cell r="AG29">
            <v>0</v>
          </cell>
          <cell r="AJ29">
            <v>-8273</v>
          </cell>
          <cell r="AK29">
            <v>0</v>
          </cell>
          <cell r="AL29">
            <v>-8273</v>
          </cell>
          <cell r="AN29">
            <v>0</v>
          </cell>
          <cell r="AO29">
            <v>-8273</v>
          </cell>
          <cell r="AQ29">
            <v>29</v>
          </cell>
          <cell r="AR29">
            <v>22819054</v>
          </cell>
        </row>
        <row r="30">
          <cell r="B30" t="str">
            <v>UM1</v>
          </cell>
          <cell r="C30">
            <v>2</v>
          </cell>
          <cell r="D30">
            <v>4530199</v>
          </cell>
          <cell r="E30">
            <v>7</v>
          </cell>
          <cell r="F30">
            <v>9439246</v>
          </cell>
          <cell r="G30">
            <v>0</v>
          </cell>
          <cell r="H30">
            <v>0</v>
          </cell>
          <cell r="I30">
            <v>9</v>
          </cell>
          <cell r="J30">
            <v>13969445</v>
          </cell>
          <cell r="L30">
            <v>0</v>
          </cell>
          <cell r="M30">
            <v>0</v>
          </cell>
          <cell r="N30">
            <v>5973685</v>
          </cell>
          <cell r="O30">
            <v>10</v>
          </cell>
          <cell r="P30">
            <v>35176562</v>
          </cell>
          <cell r="Q30">
            <v>10</v>
          </cell>
          <cell r="R30">
            <v>41150247</v>
          </cell>
          <cell r="T30">
            <v>19</v>
          </cell>
          <cell r="U30">
            <v>55119692</v>
          </cell>
          <cell r="AC30">
            <v>0</v>
          </cell>
          <cell r="AD30">
            <v>0</v>
          </cell>
          <cell r="AF30">
            <v>0</v>
          </cell>
          <cell r="AG30">
            <v>0</v>
          </cell>
          <cell r="AK30">
            <v>0</v>
          </cell>
          <cell r="AL30">
            <v>0</v>
          </cell>
          <cell r="AN30">
            <v>0</v>
          </cell>
          <cell r="AO30">
            <v>0</v>
          </cell>
          <cell r="AQ30">
            <v>19</v>
          </cell>
          <cell r="AR30">
            <v>55119692</v>
          </cell>
        </row>
        <row r="31">
          <cell r="B31" t="str">
            <v>Research Project Grants Total</v>
          </cell>
          <cell r="C31">
            <v>1089</v>
          </cell>
          <cell r="D31">
            <v>554918448</v>
          </cell>
          <cell r="E31">
            <v>132</v>
          </cell>
          <cell r="F31">
            <v>85205780</v>
          </cell>
          <cell r="G31">
            <v>3</v>
          </cell>
          <cell r="H31">
            <v>515040</v>
          </cell>
          <cell r="I31">
            <v>1224</v>
          </cell>
          <cell r="J31">
            <v>640639268</v>
          </cell>
          <cell r="L31">
            <v>0</v>
          </cell>
          <cell r="M31">
            <v>0</v>
          </cell>
          <cell r="N31">
            <v>47330068</v>
          </cell>
          <cell r="O31">
            <v>4316</v>
          </cell>
          <cell r="P31">
            <v>2174188214</v>
          </cell>
          <cell r="Q31">
            <v>4316</v>
          </cell>
          <cell r="R31">
            <v>2221518282</v>
          </cell>
          <cell r="T31">
            <v>5540</v>
          </cell>
          <cell r="U31">
            <v>2862157550</v>
          </cell>
          <cell r="W31">
            <v>21</v>
          </cell>
          <cell r="X31">
            <v>16985815.82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21</v>
          </cell>
          <cell r="AD31">
            <v>16985815.82</v>
          </cell>
          <cell r="AF31">
            <v>0</v>
          </cell>
          <cell r="AG31">
            <v>0</v>
          </cell>
          <cell r="AH31">
            <v>2653674.19</v>
          </cell>
          <cell r="AI31">
            <v>32</v>
          </cell>
          <cell r="AJ31">
            <v>21070638.129999999</v>
          </cell>
          <cell r="AK31">
            <v>32</v>
          </cell>
          <cell r="AL31">
            <v>23724312.32</v>
          </cell>
          <cell r="AN31">
            <v>53</v>
          </cell>
          <cell r="AO31">
            <v>40710128.140000001</v>
          </cell>
          <cell r="AQ31">
            <v>5593</v>
          </cell>
          <cell r="AR31">
            <v>2902867678.1400003</v>
          </cell>
        </row>
        <row r="32">
          <cell r="B32" t="str">
            <v>R41</v>
          </cell>
          <cell r="C32">
            <v>10</v>
          </cell>
          <cell r="D32">
            <v>3882864</v>
          </cell>
          <cell r="G32">
            <v>0</v>
          </cell>
          <cell r="H32">
            <v>0</v>
          </cell>
          <cell r="I32">
            <v>10</v>
          </cell>
          <cell r="J32">
            <v>3882864</v>
          </cell>
          <cell r="L32">
            <v>0</v>
          </cell>
          <cell r="M32">
            <v>0</v>
          </cell>
          <cell r="N32">
            <v>110000</v>
          </cell>
          <cell r="Q32">
            <v>0</v>
          </cell>
          <cell r="R32">
            <v>110000</v>
          </cell>
          <cell r="T32">
            <v>10</v>
          </cell>
          <cell r="U32">
            <v>3992864</v>
          </cell>
          <cell r="AC32">
            <v>0</v>
          </cell>
          <cell r="AD32">
            <v>0</v>
          </cell>
          <cell r="AF32">
            <v>0</v>
          </cell>
          <cell r="AG32">
            <v>0</v>
          </cell>
          <cell r="AK32">
            <v>0</v>
          </cell>
          <cell r="AL32">
            <v>0</v>
          </cell>
          <cell r="AN32">
            <v>0</v>
          </cell>
          <cell r="AO32">
            <v>0</v>
          </cell>
          <cell r="AQ32">
            <v>10</v>
          </cell>
          <cell r="AR32">
            <v>3992864</v>
          </cell>
        </row>
        <row r="33">
          <cell r="B33" t="str">
            <v>R42</v>
          </cell>
          <cell r="C33">
            <v>8</v>
          </cell>
          <cell r="D33">
            <v>3178872</v>
          </cell>
          <cell r="E33">
            <v>2</v>
          </cell>
          <cell r="F33">
            <v>1884969</v>
          </cell>
          <cell r="G33">
            <v>0</v>
          </cell>
          <cell r="H33">
            <v>0</v>
          </cell>
          <cell r="I33">
            <v>10</v>
          </cell>
          <cell r="J33">
            <v>5063841</v>
          </cell>
          <cell r="L33">
            <v>0</v>
          </cell>
          <cell r="M33">
            <v>0</v>
          </cell>
          <cell r="N33">
            <v>220000</v>
          </cell>
          <cell r="O33">
            <v>14</v>
          </cell>
          <cell r="P33">
            <v>14014816</v>
          </cell>
          <cell r="Q33">
            <v>14</v>
          </cell>
          <cell r="R33">
            <v>14234816</v>
          </cell>
          <cell r="T33">
            <v>24</v>
          </cell>
          <cell r="U33">
            <v>19298657</v>
          </cell>
          <cell r="AC33">
            <v>0</v>
          </cell>
          <cell r="AD33">
            <v>0</v>
          </cell>
          <cell r="AF33">
            <v>0</v>
          </cell>
          <cell r="AG33">
            <v>0</v>
          </cell>
          <cell r="AK33">
            <v>0</v>
          </cell>
          <cell r="AL33">
            <v>0</v>
          </cell>
          <cell r="AN33">
            <v>0</v>
          </cell>
          <cell r="AO33">
            <v>0</v>
          </cell>
          <cell r="AQ33">
            <v>24</v>
          </cell>
          <cell r="AR33">
            <v>19298657</v>
          </cell>
        </row>
        <row r="34">
          <cell r="B34" t="str">
            <v>R43</v>
          </cell>
          <cell r="C34">
            <v>28</v>
          </cell>
          <cell r="D34">
            <v>10097791</v>
          </cell>
          <cell r="G34">
            <v>0</v>
          </cell>
          <cell r="H34">
            <v>0</v>
          </cell>
          <cell r="I34">
            <v>28</v>
          </cell>
          <cell r="J34">
            <v>10097791</v>
          </cell>
          <cell r="L34">
            <v>0</v>
          </cell>
          <cell r="M34">
            <v>0</v>
          </cell>
          <cell r="N34">
            <v>352500</v>
          </cell>
          <cell r="O34">
            <v>2</v>
          </cell>
          <cell r="P34">
            <v>321362</v>
          </cell>
          <cell r="Q34">
            <v>2</v>
          </cell>
          <cell r="R34">
            <v>673862</v>
          </cell>
          <cell r="T34">
            <v>30</v>
          </cell>
          <cell r="U34">
            <v>10771653</v>
          </cell>
          <cell r="AC34">
            <v>0</v>
          </cell>
          <cell r="AD34">
            <v>0</v>
          </cell>
          <cell r="AF34">
            <v>0</v>
          </cell>
          <cell r="AG34">
            <v>0</v>
          </cell>
          <cell r="AK34">
            <v>0</v>
          </cell>
          <cell r="AL34">
            <v>0</v>
          </cell>
          <cell r="AN34">
            <v>0</v>
          </cell>
          <cell r="AO34">
            <v>0</v>
          </cell>
          <cell r="AQ34">
            <v>30</v>
          </cell>
          <cell r="AR34">
            <v>10771653</v>
          </cell>
        </row>
        <row r="35">
          <cell r="B35" t="str">
            <v>R44</v>
          </cell>
          <cell r="C35">
            <v>40</v>
          </cell>
          <cell r="D35">
            <v>35789232</v>
          </cell>
          <cell r="E35">
            <v>11</v>
          </cell>
          <cell r="F35">
            <v>13359619</v>
          </cell>
          <cell r="G35">
            <v>0</v>
          </cell>
          <cell r="H35">
            <v>0</v>
          </cell>
          <cell r="I35">
            <v>51</v>
          </cell>
          <cell r="J35">
            <v>49148851</v>
          </cell>
          <cell r="L35">
            <v>0</v>
          </cell>
          <cell r="M35">
            <v>0</v>
          </cell>
          <cell r="O35">
            <v>80</v>
          </cell>
          <cell r="P35">
            <v>72466186</v>
          </cell>
          <cell r="Q35">
            <v>80</v>
          </cell>
          <cell r="R35">
            <v>72466186</v>
          </cell>
          <cell r="T35">
            <v>131</v>
          </cell>
          <cell r="U35">
            <v>121615037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K35">
            <v>0</v>
          </cell>
          <cell r="AL35">
            <v>0</v>
          </cell>
          <cell r="AN35">
            <v>0</v>
          </cell>
          <cell r="AO35">
            <v>0</v>
          </cell>
          <cell r="AQ35">
            <v>131</v>
          </cell>
          <cell r="AR35">
            <v>121615037</v>
          </cell>
        </row>
        <row r="36">
          <cell r="B36" t="str">
            <v>SB1</v>
          </cell>
          <cell r="C36">
            <v>2</v>
          </cell>
          <cell r="D36">
            <v>410525</v>
          </cell>
          <cell r="G36">
            <v>0</v>
          </cell>
          <cell r="H36">
            <v>0</v>
          </cell>
          <cell r="I36">
            <v>2</v>
          </cell>
          <cell r="J36">
            <v>410525</v>
          </cell>
          <cell r="L36">
            <v>0</v>
          </cell>
          <cell r="M36">
            <v>0</v>
          </cell>
          <cell r="O36">
            <v>1</v>
          </cell>
          <cell r="P36">
            <v>93843</v>
          </cell>
          <cell r="Q36">
            <v>1</v>
          </cell>
          <cell r="R36">
            <v>93843</v>
          </cell>
          <cell r="T36">
            <v>3</v>
          </cell>
          <cell r="U36">
            <v>504368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K36">
            <v>0</v>
          </cell>
          <cell r="AL36">
            <v>0</v>
          </cell>
          <cell r="AN36">
            <v>0</v>
          </cell>
          <cell r="AO36">
            <v>0</v>
          </cell>
          <cell r="AQ36">
            <v>3</v>
          </cell>
          <cell r="AR36">
            <v>504368</v>
          </cell>
        </row>
        <row r="37">
          <cell r="B37" t="str">
            <v>U01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756000</v>
          </cell>
          <cell r="Q37">
            <v>0</v>
          </cell>
          <cell r="R37">
            <v>756000</v>
          </cell>
          <cell r="T37">
            <v>0</v>
          </cell>
          <cell r="U37">
            <v>756000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K37">
            <v>0</v>
          </cell>
          <cell r="AL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756000</v>
          </cell>
        </row>
        <row r="38">
          <cell r="B38" t="str">
            <v>U44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1</v>
          </cell>
          <cell r="R38">
            <v>1515867</v>
          </cell>
          <cell r="T38">
            <v>1</v>
          </cell>
          <cell r="U38">
            <v>1515867</v>
          </cell>
          <cell r="AC38">
            <v>0</v>
          </cell>
          <cell r="AD38">
            <v>0</v>
          </cell>
          <cell r="AF38">
            <v>0</v>
          </cell>
          <cell r="AG38">
            <v>0</v>
          </cell>
          <cell r="AK38">
            <v>0</v>
          </cell>
          <cell r="AL38">
            <v>0</v>
          </cell>
          <cell r="AN38">
            <v>0</v>
          </cell>
          <cell r="AO38">
            <v>0</v>
          </cell>
          <cell r="AQ38">
            <v>1</v>
          </cell>
          <cell r="AR38">
            <v>1515867</v>
          </cell>
        </row>
        <row r="40">
          <cell r="T40">
            <v>199</v>
          </cell>
          <cell r="U40">
            <v>158454446</v>
          </cell>
        </row>
        <row r="42">
          <cell r="T42">
            <v>5739</v>
          </cell>
          <cell r="U42">
            <v>3020611996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0">
          <cell r="AI50">
            <v>2013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686DE-B0C9-4486-844A-04F921E9018E}">
  <dimension ref="A1:BH169"/>
  <sheetViews>
    <sheetView tabSelected="1" topLeftCell="A2" zoomScale="106" zoomScaleNormal="106" workbookViewId="0">
      <selection activeCell="N107" sqref="N107"/>
    </sheetView>
  </sheetViews>
  <sheetFormatPr defaultColWidth="9.453125" defaultRowHeight="10" x14ac:dyDescent="0.2"/>
  <cols>
    <col min="1" max="1" width="6.54296875" style="1" customWidth="1"/>
    <col min="2" max="2" width="5.54296875" style="3" customWidth="1"/>
    <col min="3" max="3" width="4" style="12" customWidth="1"/>
    <col min="4" max="4" width="10.453125" style="3" customWidth="1"/>
    <col min="5" max="5" width="7.453125" style="3" customWidth="1"/>
    <col min="6" max="6" width="6.453125" style="3" customWidth="1"/>
    <col min="7" max="7" width="7.453125" style="3" customWidth="1"/>
    <col min="8" max="8" width="8.54296875" style="3" customWidth="1"/>
    <col min="9" max="9" width="8.453125" style="3" customWidth="1"/>
    <col min="10" max="10" width="7.453125" style="3" customWidth="1"/>
    <col min="11" max="11" width="8.54296875" style="3" hidden="1" customWidth="1"/>
    <col min="12" max="12" width="8.54296875" style="3" customWidth="1"/>
    <col min="13" max="13" width="7.453125" style="3" customWidth="1"/>
    <col min="14" max="16" width="8.453125" style="3" customWidth="1"/>
    <col min="17" max="17" width="9.453125" style="3" customWidth="1"/>
    <col min="18" max="18" width="6.1796875" style="3" customWidth="1"/>
    <col min="19" max="20" width="8.453125" style="3" customWidth="1"/>
    <col min="21" max="21" width="8.453125" style="1" customWidth="1"/>
    <col min="22" max="22" width="8.54296875" style="1" customWidth="1"/>
    <col min="23" max="23" width="7" style="1" customWidth="1"/>
    <col min="24" max="24" width="7.453125" style="1" customWidth="1"/>
    <col min="25" max="25" width="6" style="3" customWidth="1"/>
    <col min="26" max="27" width="6.453125" style="3" customWidth="1"/>
    <col min="28" max="28" width="8.453125" style="3" customWidth="1"/>
    <col min="29" max="29" width="10.453125" style="3" customWidth="1"/>
    <col min="30" max="30" width="8.453125" style="3" customWidth="1"/>
    <col min="31" max="31" width="11.54296875" style="3" customWidth="1"/>
    <col min="32" max="32" width="11.54296875" style="1" customWidth="1"/>
    <col min="33" max="33" width="10.453125" style="1" customWidth="1"/>
    <col min="34" max="34" width="12" style="1" customWidth="1"/>
    <col min="35" max="35" width="12.54296875" style="1" customWidth="1"/>
    <col min="36" max="41" width="9.453125" style="4"/>
    <col min="42" max="42" width="9.453125" style="1"/>
    <col min="43" max="16384" width="9.453125" style="3"/>
  </cols>
  <sheetData>
    <row r="1" spans="1:42" s="1" customFormat="1" hidden="1" x14ac:dyDescent="0.2">
      <c r="B1" s="1">
        <v>4</v>
      </c>
      <c r="C1" s="2">
        <v>2</v>
      </c>
      <c r="D1" s="1">
        <v>8</v>
      </c>
      <c r="H1" s="1">
        <v>6</v>
      </c>
      <c r="J1" s="1">
        <v>5</v>
      </c>
      <c r="K1" s="1">
        <v>6</v>
      </c>
      <c r="L1" s="1">
        <v>5</v>
      </c>
      <c r="M1" s="1">
        <v>5</v>
      </c>
      <c r="N1" s="3">
        <v>5</v>
      </c>
      <c r="O1" s="3"/>
      <c r="P1" s="3"/>
      <c r="Q1" s="3"/>
      <c r="R1" s="3">
        <v>5</v>
      </c>
      <c r="U1" s="1">
        <v>5</v>
      </c>
      <c r="X1" s="1">
        <v>4</v>
      </c>
      <c r="Y1" s="1">
        <v>4</v>
      </c>
      <c r="Z1" s="1">
        <v>4</v>
      </c>
      <c r="AB1" s="1">
        <v>6</v>
      </c>
      <c r="AC1" s="1">
        <v>8</v>
      </c>
      <c r="AE1" s="1">
        <v>82</v>
      </c>
      <c r="AG1" s="1">
        <v>164</v>
      </c>
      <c r="AJ1" s="4"/>
      <c r="AK1" s="4"/>
      <c r="AL1" s="4"/>
      <c r="AM1" s="4"/>
      <c r="AN1" s="4"/>
      <c r="AO1" s="4"/>
    </row>
    <row r="2" spans="1:42" ht="18" customHeight="1" x14ac:dyDescent="0.4">
      <c r="A2" s="5" t="s">
        <v>0</v>
      </c>
      <c r="C2" s="6"/>
      <c r="U2" s="3"/>
      <c r="V2" s="3"/>
      <c r="W2" s="3"/>
      <c r="X2" s="3"/>
    </row>
    <row r="3" spans="1:42" ht="18" customHeight="1" x14ac:dyDescent="0.4">
      <c r="A3" s="5" t="s">
        <v>1</v>
      </c>
      <c r="C3" s="6"/>
      <c r="N3" s="5"/>
      <c r="U3" s="3"/>
      <c r="V3" s="3"/>
      <c r="W3" s="3"/>
      <c r="X3" s="3"/>
    </row>
    <row r="4" spans="1:42" ht="12" customHeight="1" x14ac:dyDescent="0.3">
      <c r="A4" s="7" t="s">
        <v>2</v>
      </c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F4" s="10"/>
    </row>
    <row r="5" spans="1:42" ht="8.15" customHeight="1" thickBot="1" x14ac:dyDescent="0.3">
      <c r="B5" s="11"/>
      <c r="U5" s="3"/>
      <c r="V5" s="3"/>
      <c r="W5" s="3"/>
      <c r="X5" s="3"/>
      <c r="AF5" s="10"/>
    </row>
    <row r="6" spans="1:42" s="21" customFormat="1" ht="27" customHeight="1" x14ac:dyDescent="0.25">
      <c r="A6" s="13"/>
      <c r="B6" s="14"/>
      <c r="C6" s="15"/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6" t="s">
        <v>14</v>
      </c>
      <c r="P6" s="16" t="s">
        <v>15</v>
      </c>
      <c r="Q6" s="16" t="s">
        <v>16</v>
      </c>
      <c r="R6" s="16" t="s">
        <v>17</v>
      </c>
      <c r="S6" s="16" t="s">
        <v>18</v>
      </c>
      <c r="T6" s="16" t="s">
        <v>19</v>
      </c>
      <c r="U6" s="16" t="s">
        <v>20</v>
      </c>
      <c r="V6" s="16" t="s">
        <v>21</v>
      </c>
      <c r="W6" s="16" t="s">
        <v>22</v>
      </c>
      <c r="X6" s="16" t="s">
        <v>23</v>
      </c>
      <c r="Y6" s="16" t="s">
        <v>24</v>
      </c>
      <c r="Z6" s="16" t="s">
        <v>25</v>
      </c>
      <c r="AA6" s="16" t="s">
        <v>26</v>
      </c>
      <c r="AB6" s="16" t="s">
        <v>27</v>
      </c>
      <c r="AC6" s="16" t="s">
        <v>28</v>
      </c>
      <c r="AD6" s="16" t="s">
        <v>29</v>
      </c>
      <c r="AE6" s="17" t="s">
        <v>30</v>
      </c>
      <c r="AF6" s="18" t="s">
        <v>31</v>
      </c>
      <c r="AG6" s="19" t="s">
        <v>32</v>
      </c>
      <c r="AH6" s="116"/>
      <c r="AI6" s="116"/>
      <c r="AJ6" s="13"/>
      <c r="AK6" s="13"/>
      <c r="AL6" s="20"/>
      <c r="AM6" s="20"/>
      <c r="AN6" s="20"/>
      <c r="AO6" s="13"/>
    </row>
    <row r="7" spans="1:42" ht="11.9" hidden="1" customHeight="1" x14ac:dyDescent="0.3">
      <c r="B7" s="118">
        <v>1991</v>
      </c>
      <c r="C7" s="22" t="s">
        <v>33</v>
      </c>
      <c r="D7" s="22">
        <v>1949</v>
      </c>
      <c r="E7" s="22"/>
      <c r="F7" s="22"/>
      <c r="G7" s="22"/>
      <c r="H7" s="22">
        <v>165</v>
      </c>
      <c r="I7" s="22"/>
      <c r="J7" s="22">
        <v>163</v>
      </c>
      <c r="K7" s="22">
        <v>154</v>
      </c>
      <c r="L7" s="22">
        <v>85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X7" s="23"/>
      <c r="Y7" s="22"/>
      <c r="Z7" s="23"/>
      <c r="AA7" s="23"/>
      <c r="AB7" s="23"/>
      <c r="AC7" s="23"/>
      <c r="AD7" s="23"/>
      <c r="AE7" s="24">
        <v>131</v>
      </c>
      <c r="AF7" s="25">
        <v>5380</v>
      </c>
      <c r="AG7" s="26"/>
      <c r="AH7" s="117"/>
      <c r="AI7" s="117"/>
      <c r="AJ7" s="1"/>
      <c r="AK7" s="1"/>
      <c r="AO7" s="1"/>
      <c r="AP7" s="3"/>
    </row>
    <row r="8" spans="1:42" ht="11.9" hidden="1" customHeight="1" x14ac:dyDescent="0.25">
      <c r="B8" s="113"/>
      <c r="C8" s="27" t="s">
        <v>34</v>
      </c>
      <c r="D8" s="27">
        <v>381932</v>
      </c>
      <c r="E8" s="27"/>
      <c r="F8" s="27"/>
      <c r="G8" s="27"/>
      <c r="H8" s="27">
        <v>190470</v>
      </c>
      <c r="I8" s="27"/>
      <c r="J8" s="27">
        <v>43687</v>
      </c>
      <c r="K8" s="27">
        <v>37435</v>
      </c>
      <c r="L8" s="27">
        <v>32431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8"/>
      <c r="X8" s="28"/>
      <c r="Y8" s="27"/>
      <c r="Z8" s="28"/>
      <c r="AA8" s="29"/>
      <c r="AB8" s="29"/>
      <c r="AC8" s="29"/>
      <c r="AD8" s="29"/>
      <c r="AE8" s="30">
        <v>13962</v>
      </c>
      <c r="AF8" s="31">
        <v>2021.4760000000001</v>
      </c>
      <c r="AG8" s="32">
        <v>375.73903345724909</v>
      </c>
      <c r="AH8" s="117"/>
      <c r="AI8" s="117"/>
      <c r="AJ8" s="1"/>
      <c r="AK8" s="1"/>
      <c r="AO8" s="1"/>
      <c r="AP8" s="3"/>
    </row>
    <row r="9" spans="1:42" ht="11.9" hidden="1" customHeight="1" x14ac:dyDescent="0.3">
      <c r="B9" s="112">
        <v>1993</v>
      </c>
      <c r="C9" s="33" t="s">
        <v>33</v>
      </c>
      <c r="D9" s="33">
        <v>1955</v>
      </c>
      <c r="E9" s="33"/>
      <c r="F9" s="33"/>
      <c r="G9" s="33"/>
      <c r="H9" s="33">
        <v>176</v>
      </c>
      <c r="I9" s="33"/>
      <c r="J9" s="33">
        <v>166</v>
      </c>
      <c r="K9" s="33">
        <v>282</v>
      </c>
      <c r="L9" s="33">
        <v>171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4">
        <v>0</v>
      </c>
      <c r="X9" s="34">
        <v>0</v>
      </c>
      <c r="Y9" s="33"/>
      <c r="Z9" s="34"/>
      <c r="AA9" s="34">
        <v>6</v>
      </c>
      <c r="AB9" s="34"/>
      <c r="AC9" s="34"/>
      <c r="AD9" s="34"/>
      <c r="AE9" s="35">
        <v>215</v>
      </c>
      <c r="AF9" s="25">
        <v>5179</v>
      </c>
      <c r="AG9" s="36"/>
      <c r="AH9" s="117"/>
      <c r="AI9" s="117"/>
      <c r="AJ9" s="1"/>
      <c r="AK9" s="1"/>
      <c r="AO9" s="1"/>
      <c r="AP9" s="3"/>
    </row>
    <row r="10" spans="1:42" ht="11.9" hidden="1" customHeight="1" x14ac:dyDescent="0.25">
      <c r="B10" s="113"/>
      <c r="C10" s="37" t="s">
        <v>34</v>
      </c>
      <c r="D10" s="37">
        <v>430203</v>
      </c>
      <c r="E10" s="37"/>
      <c r="F10" s="37"/>
      <c r="G10" s="37"/>
      <c r="H10" s="37">
        <v>202852</v>
      </c>
      <c r="I10" s="37"/>
      <c r="J10" s="37">
        <v>51633</v>
      </c>
      <c r="K10" s="27">
        <v>63267</v>
      </c>
      <c r="L10" s="27">
        <v>56199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8">
        <v>0</v>
      </c>
      <c r="X10" s="28">
        <v>0</v>
      </c>
      <c r="Y10" s="27"/>
      <c r="Z10" s="28"/>
      <c r="AA10" s="28">
        <v>1365</v>
      </c>
      <c r="AB10" s="28"/>
      <c r="AC10" s="28"/>
      <c r="AD10" s="28"/>
      <c r="AE10" s="30">
        <v>20401</v>
      </c>
      <c r="AF10" s="31">
        <v>2063.038</v>
      </c>
      <c r="AG10" s="32">
        <v>398.34678509364738</v>
      </c>
      <c r="AH10" s="117"/>
      <c r="AI10" s="117"/>
      <c r="AJ10" s="1"/>
      <c r="AK10" s="1"/>
      <c r="AO10" s="1"/>
      <c r="AP10" s="3"/>
    </row>
    <row r="11" spans="1:42" ht="11.9" hidden="1" customHeight="1" x14ac:dyDescent="0.3">
      <c r="B11" s="112">
        <v>1994</v>
      </c>
      <c r="C11" s="33" t="s">
        <v>33</v>
      </c>
      <c r="D11" s="33">
        <v>1914</v>
      </c>
      <c r="E11" s="33"/>
      <c r="F11" s="33"/>
      <c r="G11" s="33"/>
      <c r="H11" s="33">
        <v>163</v>
      </c>
      <c r="I11" s="33"/>
      <c r="J11" s="33">
        <v>154</v>
      </c>
      <c r="K11" s="33">
        <v>319</v>
      </c>
      <c r="L11" s="33">
        <v>232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4">
        <v>46</v>
      </c>
      <c r="X11" s="34">
        <v>5</v>
      </c>
      <c r="Y11" s="33"/>
      <c r="Z11" s="34"/>
      <c r="AA11" s="34">
        <v>9</v>
      </c>
      <c r="AB11" s="34"/>
      <c r="AC11" s="34"/>
      <c r="AD11" s="34"/>
      <c r="AE11" s="35">
        <v>179</v>
      </c>
      <c r="AF11" s="25">
        <v>5079</v>
      </c>
      <c r="AG11" s="36"/>
      <c r="AH11" s="117"/>
      <c r="AI11" s="117"/>
      <c r="AJ11" s="1"/>
      <c r="AK11" s="1"/>
      <c r="AO11" s="1"/>
      <c r="AP11" s="3"/>
    </row>
    <row r="12" spans="1:42" ht="11.9" hidden="1" customHeight="1" x14ac:dyDescent="0.25">
      <c r="B12" s="113"/>
      <c r="C12" s="27" t="s">
        <v>34</v>
      </c>
      <c r="D12" s="27">
        <v>434612</v>
      </c>
      <c r="E12" s="27"/>
      <c r="F12" s="27"/>
      <c r="G12" s="27"/>
      <c r="H12" s="27">
        <v>184852</v>
      </c>
      <c r="I12" s="27"/>
      <c r="J12" s="27">
        <v>48699</v>
      </c>
      <c r="K12" s="27">
        <v>70879</v>
      </c>
      <c r="L12" s="27">
        <v>75444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>
        <v>2393</v>
      </c>
      <c r="X12" s="28">
        <v>353</v>
      </c>
      <c r="Y12" s="27"/>
      <c r="Z12" s="28"/>
      <c r="AA12" s="28">
        <v>540</v>
      </c>
      <c r="AB12" s="28"/>
      <c r="AC12" s="28"/>
      <c r="AD12" s="28"/>
      <c r="AE12" s="30">
        <v>22773</v>
      </c>
      <c r="AF12" s="31">
        <v>2092.7289999999998</v>
      </c>
      <c r="AG12" s="32">
        <v>412.03563693640479</v>
      </c>
      <c r="AH12" s="117"/>
      <c r="AI12" s="117"/>
      <c r="AJ12" s="1"/>
      <c r="AK12" s="1"/>
      <c r="AO12" s="1"/>
      <c r="AP12" s="3"/>
    </row>
    <row r="13" spans="1:42" ht="11.9" hidden="1" customHeight="1" x14ac:dyDescent="0.3">
      <c r="B13" s="112">
        <v>1995</v>
      </c>
      <c r="C13" s="33" t="s">
        <v>33</v>
      </c>
      <c r="D13" s="33">
        <v>1808</v>
      </c>
      <c r="E13" s="33"/>
      <c r="F13" s="33"/>
      <c r="G13" s="33"/>
      <c r="H13" s="33">
        <v>149</v>
      </c>
      <c r="I13" s="33"/>
      <c r="J13" s="33">
        <v>142</v>
      </c>
      <c r="K13" s="33">
        <v>314</v>
      </c>
      <c r="L13" s="33">
        <v>253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4">
        <v>44</v>
      </c>
      <c r="X13" s="34">
        <v>34</v>
      </c>
      <c r="Y13" s="33"/>
      <c r="Z13" s="34"/>
      <c r="AA13" s="34">
        <v>19</v>
      </c>
      <c r="AB13" s="34"/>
      <c r="AC13" s="34"/>
      <c r="AD13" s="34"/>
      <c r="AE13" s="35">
        <v>191</v>
      </c>
      <c r="AF13" s="25">
        <v>5019</v>
      </c>
      <c r="AG13" s="36"/>
      <c r="AJ13" s="1"/>
      <c r="AK13" s="1"/>
      <c r="AO13" s="1"/>
      <c r="AP13" s="3"/>
    </row>
    <row r="14" spans="1:42" ht="11.9" hidden="1" customHeight="1" x14ac:dyDescent="0.25">
      <c r="B14" s="113"/>
      <c r="C14" s="27" t="s">
        <v>34</v>
      </c>
      <c r="D14" s="27">
        <v>439122</v>
      </c>
      <c r="E14" s="27"/>
      <c r="F14" s="27"/>
      <c r="G14" s="27"/>
      <c r="H14" s="27">
        <v>171524</v>
      </c>
      <c r="I14" s="27"/>
      <c r="J14" s="27">
        <v>45125</v>
      </c>
      <c r="K14" s="27">
        <v>72409</v>
      </c>
      <c r="L14" s="27">
        <v>81771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8">
        <v>2488</v>
      </c>
      <c r="X14" s="28">
        <v>7640</v>
      </c>
      <c r="Y14" s="27"/>
      <c r="Z14" s="28"/>
      <c r="AA14" s="28">
        <v>1126</v>
      </c>
      <c r="AB14" s="28"/>
      <c r="AC14" s="28"/>
      <c r="AD14" s="28"/>
      <c r="AE14" s="30">
        <v>32485</v>
      </c>
      <c r="AF14" s="31">
        <v>2088.3580000000002</v>
      </c>
      <c r="AG14" s="32">
        <v>416.09045626618854</v>
      </c>
      <c r="AJ14" s="1"/>
      <c r="AK14" s="1"/>
      <c r="AO14" s="1"/>
      <c r="AP14" s="3"/>
    </row>
    <row r="15" spans="1:42" ht="11.9" hidden="1" customHeight="1" x14ac:dyDescent="0.3">
      <c r="B15" s="112">
        <v>1996</v>
      </c>
      <c r="C15" s="33" t="s">
        <v>33</v>
      </c>
      <c r="D15" s="33">
        <v>1964</v>
      </c>
      <c r="E15" s="33"/>
      <c r="F15" s="33"/>
      <c r="G15" s="33"/>
      <c r="H15" s="33">
        <v>144</v>
      </c>
      <c r="I15" s="33"/>
      <c r="J15" s="33">
        <v>110</v>
      </c>
      <c r="K15" s="33">
        <v>268</v>
      </c>
      <c r="L15" s="33">
        <v>226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4">
        <v>85</v>
      </c>
      <c r="X15" s="34">
        <v>46</v>
      </c>
      <c r="Y15" s="33"/>
      <c r="Z15" s="34"/>
      <c r="AA15" s="34">
        <v>14</v>
      </c>
      <c r="AB15" s="34"/>
      <c r="AC15" s="34"/>
      <c r="AD15" s="34"/>
      <c r="AE15" s="35">
        <v>180</v>
      </c>
      <c r="AF15" s="25">
        <v>5021</v>
      </c>
      <c r="AG15" s="36"/>
      <c r="AJ15" s="1"/>
      <c r="AK15" s="1"/>
      <c r="AO15" s="1"/>
      <c r="AP15" s="3"/>
    </row>
    <row r="16" spans="1:42" ht="11.9" hidden="1" customHeight="1" x14ac:dyDescent="0.25">
      <c r="B16" s="113"/>
      <c r="C16" s="27" t="s">
        <v>34</v>
      </c>
      <c r="D16" s="27">
        <v>504398</v>
      </c>
      <c r="E16" s="27"/>
      <c r="F16" s="27"/>
      <c r="G16" s="27"/>
      <c r="H16" s="27">
        <v>182609</v>
      </c>
      <c r="I16" s="27"/>
      <c r="J16" s="27">
        <v>37070</v>
      </c>
      <c r="K16" s="27">
        <v>66102</v>
      </c>
      <c r="L16" s="27">
        <v>88962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8">
        <v>5443</v>
      </c>
      <c r="X16" s="28">
        <v>9599</v>
      </c>
      <c r="Y16" s="27"/>
      <c r="Z16" s="28"/>
      <c r="AA16" s="28">
        <v>984</v>
      </c>
      <c r="AB16" s="28"/>
      <c r="AC16" s="28"/>
      <c r="AD16" s="28"/>
      <c r="AE16" s="30">
        <v>35643</v>
      </c>
      <c r="AF16" s="31">
        <v>2075.2930000000001</v>
      </c>
      <c r="AG16" s="32">
        <v>413.32264489145592</v>
      </c>
      <c r="AJ16" s="1"/>
      <c r="AK16" s="1"/>
      <c r="AO16" s="1"/>
      <c r="AP16" s="3"/>
    </row>
    <row r="17" spans="1:56" ht="11.9" hidden="1" customHeight="1" x14ac:dyDescent="0.3">
      <c r="B17" s="112">
        <v>1997</v>
      </c>
      <c r="C17" s="33" t="s">
        <v>33</v>
      </c>
      <c r="D17" s="33">
        <v>2194</v>
      </c>
      <c r="E17" s="33"/>
      <c r="F17" s="33"/>
      <c r="G17" s="33"/>
      <c r="H17" s="33">
        <v>149</v>
      </c>
      <c r="I17" s="33"/>
      <c r="J17" s="33">
        <v>90</v>
      </c>
      <c r="K17" s="33">
        <v>195</v>
      </c>
      <c r="L17" s="33">
        <v>169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4">
        <v>101</v>
      </c>
      <c r="X17" s="34">
        <v>63</v>
      </c>
      <c r="Y17" s="33"/>
      <c r="Z17" s="34"/>
      <c r="AA17" s="34">
        <v>21</v>
      </c>
      <c r="AB17" s="34"/>
      <c r="AC17" s="34"/>
      <c r="AD17" s="34"/>
      <c r="AE17" s="35">
        <v>253</v>
      </c>
      <c r="AF17" s="25">
        <v>4816</v>
      </c>
      <c r="AG17" s="36"/>
      <c r="AH17" s="3"/>
      <c r="AJ17" s="1"/>
      <c r="AK17" s="1"/>
      <c r="AO17" s="1"/>
      <c r="AP17" s="3"/>
    </row>
    <row r="18" spans="1:56" ht="11.9" hidden="1" customHeight="1" x14ac:dyDescent="0.25">
      <c r="B18" s="113"/>
      <c r="C18" s="27" t="s">
        <v>34</v>
      </c>
      <c r="D18" s="27">
        <v>583116</v>
      </c>
      <c r="E18" s="27"/>
      <c r="F18" s="27"/>
      <c r="G18" s="27"/>
      <c r="H18" s="27">
        <v>202317</v>
      </c>
      <c r="I18" s="27"/>
      <c r="J18" s="27">
        <v>30950</v>
      </c>
      <c r="K18" s="27">
        <v>48148</v>
      </c>
      <c r="L18" s="27">
        <v>81193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8">
        <v>6411</v>
      </c>
      <c r="X18" s="28">
        <v>12269</v>
      </c>
      <c r="Y18" s="27"/>
      <c r="Z18" s="28"/>
      <c r="AA18" s="28">
        <v>1450</v>
      </c>
      <c r="AB18" s="28"/>
      <c r="AC18" s="28"/>
      <c r="AD18" s="28"/>
      <c r="AE18" s="30">
        <v>47156</v>
      </c>
      <c r="AF18" s="31">
        <v>1924.8040000000001</v>
      </c>
      <c r="AG18" s="32">
        <v>399.66860465116281</v>
      </c>
      <c r="AH18" s="3"/>
      <c r="AJ18" s="1"/>
      <c r="AK18" s="1"/>
      <c r="AO18" s="1"/>
      <c r="AP18" s="3"/>
    </row>
    <row r="19" spans="1:56" ht="11.9" hidden="1" customHeight="1" x14ac:dyDescent="0.3">
      <c r="B19" s="112">
        <v>1998</v>
      </c>
      <c r="C19" s="33" t="s">
        <v>33</v>
      </c>
      <c r="D19" s="33">
        <v>2454</v>
      </c>
      <c r="E19" s="33"/>
      <c r="F19" s="33"/>
      <c r="G19" s="33"/>
      <c r="H19" s="33">
        <v>160</v>
      </c>
      <c r="I19" s="33"/>
      <c r="J19" s="33">
        <v>75</v>
      </c>
      <c r="K19" s="33">
        <v>132</v>
      </c>
      <c r="L19" s="33">
        <v>157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4">
        <v>97</v>
      </c>
      <c r="X19" s="34">
        <v>76</v>
      </c>
      <c r="Y19" s="33"/>
      <c r="Z19" s="34">
        <v>2</v>
      </c>
      <c r="AA19" s="34">
        <v>14</v>
      </c>
      <c r="AB19" s="34"/>
      <c r="AC19" s="34"/>
      <c r="AD19" s="34"/>
      <c r="AE19" s="35">
        <v>249</v>
      </c>
      <c r="AF19" s="25">
        <v>4814</v>
      </c>
      <c r="AG19" s="36"/>
      <c r="AJ19" s="1"/>
      <c r="AK19" s="1"/>
      <c r="AO19" s="1"/>
      <c r="AP19" s="3"/>
    </row>
    <row r="20" spans="1:56" ht="11.9" hidden="1" customHeight="1" x14ac:dyDescent="0.25">
      <c r="B20" s="114"/>
      <c r="C20" s="27" t="s">
        <v>34</v>
      </c>
      <c r="D20" s="27">
        <v>672873</v>
      </c>
      <c r="E20" s="27"/>
      <c r="F20" s="27"/>
      <c r="G20" s="27"/>
      <c r="H20" s="27">
        <v>228854</v>
      </c>
      <c r="I20" s="27"/>
      <c r="J20" s="27">
        <v>27212</v>
      </c>
      <c r="K20" s="27">
        <v>42750</v>
      </c>
      <c r="L20" s="27">
        <v>79370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8">
        <v>6069</v>
      </c>
      <c r="X20" s="28">
        <v>11782</v>
      </c>
      <c r="Y20" s="27"/>
      <c r="Z20" s="28">
        <v>127</v>
      </c>
      <c r="AA20" s="28">
        <v>684</v>
      </c>
      <c r="AB20" s="28"/>
      <c r="AC20" s="28"/>
      <c r="AD20" s="28"/>
      <c r="AE20" s="30">
        <v>51207</v>
      </c>
      <c r="AF20" s="31">
        <v>1939.624</v>
      </c>
      <c r="AG20" s="32">
        <v>402.91316992106357</v>
      </c>
      <c r="AJ20" s="1"/>
      <c r="AK20" s="1"/>
      <c r="AO20" s="1"/>
      <c r="AP20" s="3"/>
    </row>
    <row r="21" spans="1:56" ht="11.9" hidden="1" customHeight="1" x14ac:dyDescent="0.3">
      <c r="B21" s="112">
        <v>2000</v>
      </c>
      <c r="C21" s="33" t="s">
        <v>33</v>
      </c>
      <c r="D21" s="38">
        <v>3011</v>
      </c>
      <c r="E21" s="33"/>
      <c r="F21" s="33"/>
      <c r="G21" s="33"/>
      <c r="H21" s="38">
        <v>179</v>
      </c>
      <c r="I21" s="33"/>
      <c r="J21" s="38">
        <v>60</v>
      </c>
      <c r="K21" s="38">
        <v>269</v>
      </c>
      <c r="L21" s="38">
        <v>18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4">
        <v>100</v>
      </c>
      <c r="X21" s="34">
        <v>223</v>
      </c>
      <c r="Y21" s="38">
        <v>20</v>
      </c>
      <c r="Z21" s="39"/>
      <c r="AA21" s="34">
        <v>5</v>
      </c>
      <c r="AB21" s="34"/>
      <c r="AC21" s="34"/>
      <c r="AD21" s="34"/>
      <c r="AE21" s="40">
        <v>306</v>
      </c>
      <c r="AF21" s="25">
        <v>4767</v>
      </c>
      <c r="AG21" s="36"/>
      <c r="AJ21" s="1"/>
      <c r="AK21" s="1"/>
      <c r="AO21" s="1"/>
      <c r="AP21" s="3"/>
    </row>
    <row r="22" spans="1:56" ht="11.9" hidden="1" customHeight="1" x14ac:dyDescent="0.25">
      <c r="B22" s="115"/>
      <c r="C22" s="41" t="s">
        <v>34</v>
      </c>
      <c r="D22" s="42">
        <v>898764</v>
      </c>
      <c r="E22" s="41"/>
      <c r="F22" s="41"/>
      <c r="G22" s="41"/>
      <c r="H22" s="42">
        <v>286234</v>
      </c>
      <c r="I22" s="41"/>
      <c r="J22" s="42">
        <v>24688</v>
      </c>
      <c r="K22" s="42">
        <v>132872</v>
      </c>
      <c r="L22" s="42">
        <v>13617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3">
        <v>7034</v>
      </c>
      <c r="X22" s="43">
        <v>32897</v>
      </c>
      <c r="Y22" s="42">
        <v>10074</v>
      </c>
      <c r="Z22" s="43">
        <v>99</v>
      </c>
      <c r="AA22" s="43">
        <v>450</v>
      </c>
      <c r="AB22" s="43"/>
      <c r="AC22" s="43"/>
      <c r="AD22" s="43"/>
      <c r="AE22" s="44">
        <v>67090</v>
      </c>
      <c r="AF22" s="31">
        <v>2019.3076899999999</v>
      </c>
      <c r="AG22" s="32">
        <v>423.60136144325566</v>
      </c>
      <c r="AJ22" s="1"/>
      <c r="AK22" s="1"/>
      <c r="AO22" s="1"/>
      <c r="AP22" s="3"/>
    </row>
    <row r="23" spans="1:56" s="53" customFormat="1" ht="11.15" hidden="1" customHeight="1" x14ac:dyDescent="0.3">
      <c r="A23" s="45"/>
      <c r="B23" s="110">
        <v>2001</v>
      </c>
      <c r="C23" s="47" t="s">
        <v>35</v>
      </c>
      <c r="D23" s="48">
        <v>3231</v>
      </c>
      <c r="E23" s="48"/>
      <c r="F23" s="48"/>
      <c r="G23" s="48"/>
      <c r="H23" s="48">
        <v>178</v>
      </c>
      <c r="I23" s="48"/>
      <c r="J23" s="48">
        <v>61</v>
      </c>
      <c r="K23" s="48">
        <v>260</v>
      </c>
      <c r="L23" s="48">
        <v>18</v>
      </c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9">
        <v>122</v>
      </c>
      <c r="X23" s="49">
        <v>231</v>
      </c>
      <c r="Y23" s="48">
        <v>49</v>
      </c>
      <c r="Z23" s="50">
        <v>3</v>
      </c>
      <c r="AA23" s="49">
        <v>3</v>
      </c>
      <c r="AB23" s="49"/>
      <c r="AC23" s="49"/>
      <c r="AD23" s="49"/>
      <c r="AE23" s="51">
        <v>328</v>
      </c>
      <c r="AF23" s="25">
        <v>4666</v>
      </c>
      <c r="AG23" s="36"/>
      <c r="AH23" s="45"/>
      <c r="AI23" s="45"/>
      <c r="AJ23" s="45"/>
      <c r="AK23" s="45"/>
      <c r="AL23" s="52"/>
      <c r="AM23" s="52"/>
      <c r="AN23" s="52"/>
      <c r="AO23" s="45"/>
    </row>
    <row r="24" spans="1:56" s="53" customFormat="1" ht="11.15" hidden="1" customHeight="1" x14ac:dyDescent="0.25">
      <c r="A24" s="45"/>
      <c r="B24" s="111"/>
      <c r="C24" s="55" t="s">
        <v>34</v>
      </c>
      <c r="D24" s="56">
        <v>1008199</v>
      </c>
      <c r="E24" s="56"/>
      <c r="F24" s="56"/>
      <c r="G24" s="56"/>
      <c r="H24" s="56">
        <v>301115</v>
      </c>
      <c r="I24" s="56"/>
      <c r="J24" s="56">
        <v>26682</v>
      </c>
      <c r="K24" s="56">
        <v>150224</v>
      </c>
      <c r="L24" s="56">
        <v>14873</v>
      </c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7">
        <v>9024</v>
      </c>
      <c r="X24" s="57">
        <v>42326</v>
      </c>
      <c r="Y24" s="56">
        <v>23883</v>
      </c>
      <c r="Z24" s="57">
        <v>358</v>
      </c>
      <c r="AA24" s="57">
        <v>300</v>
      </c>
      <c r="AB24" s="57"/>
      <c r="AC24" s="57"/>
      <c r="AD24" s="57"/>
      <c r="AE24" s="58">
        <v>75833</v>
      </c>
      <c r="AF24" s="31">
        <v>2068.8690000000001</v>
      </c>
      <c r="AG24" s="32">
        <v>443.39241320188597</v>
      </c>
      <c r="AH24" s="45"/>
      <c r="AI24" s="45"/>
      <c r="AJ24" s="45"/>
      <c r="AK24" s="45"/>
      <c r="AL24" s="52"/>
      <c r="AM24" s="52"/>
      <c r="AN24" s="52"/>
      <c r="AO24" s="45"/>
    </row>
    <row r="25" spans="1:56" s="53" customFormat="1" ht="11.15" hidden="1" customHeight="1" x14ac:dyDescent="0.3">
      <c r="A25" s="45"/>
      <c r="B25" s="110">
        <v>2002</v>
      </c>
      <c r="C25" s="47" t="s">
        <v>35</v>
      </c>
      <c r="D25" s="48">
        <v>3376</v>
      </c>
      <c r="E25" s="48"/>
      <c r="F25" s="48"/>
      <c r="G25" s="48"/>
      <c r="H25" s="48">
        <v>173</v>
      </c>
      <c r="I25" s="48"/>
      <c r="J25" s="48">
        <v>65</v>
      </c>
      <c r="K25" s="48">
        <v>267</v>
      </c>
      <c r="L25" s="48">
        <v>17</v>
      </c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9">
        <v>186</v>
      </c>
      <c r="X25" s="49">
        <v>308</v>
      </c>
      <c r="Y25" s="48">
        <v>79</v>
      </c>
      <c r="Z25" s="50">
        <v>10</v>
      </c>
      <c r="AA25" s="49">
        <v>9</v>
      </c>
      <c r="AB25" s="49"/>
      <c r="AC25" s="49"/>
      <c r="AD25" s="49"/>
      <c r="AE25" s="51">
        <v>374</v>
      </c>
      <c r="AF25" s="25">
        <v>4663</v>
      </c>
      <c r="AG25" s="59"/>
      <c r="AH25" s="45"/>
      <c r="AI25" s="45"/>
      <c r="AJ25" s="45"/>
      <c r="AK25" s="45"/>
      <c r="AL25" s="52"/>
      <c r="AM25" s="52"/>
      <c r="AN25" s="52"/>
      <c r="AO25" s="45"/>
    </row>
    <row r="26" spans="1:56" s="53" customFormat="1" ht="11.15" hidden="1" customHeight="1" thickBot="1" x14ac:dyDescent="0.3">
      <c r="A26" s="45"/>
      <c r="B26" s="111"/>
      <c r="C26" s="55" t="s">
        <v>34</v>
      </c>
      <c r="D26" s="56">
        <v>1093908</v>
      </c>
      <c r="E26" s="56"/>
      <c r="F26" s="56"/>
      <c r="G26" s="56"/>
      <c r="H26" s="56">
        <v>317632</v>
      </c>
      <c r="I26" s="56"/>
      <c r="J26" s="56">
        <v>29445</v>
      </c>
      <c r="K26" s="56">
        <v>177195</v>
      </c>
      <c r="L26" s="56">
        <v>17531</v>
      </c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7">
        <v>14115</v>
      </c>
      <c r="X26" s="57">
        <v>57633</v>
      </c>
      <c r="Y26" s="56">
        <v>39317</v>
      </c>
      <c r="Z26" s="57">
        <v>1477</v>
      </c>
      <c r="AA26" s="57">
        <v>850</v>
      </c>
      <c r="AB26" s="57"/>
      <c r="AC26" s="57"/>
      <c r="AD26" s="57"/>
      <c r="AE26" s="58">
        <v>86367</v>
      </c>
      <c r="AF26" s="60">
        <v>2195.1844000000001</v>
      </c>
      <c r="AG26" s="32">
        <v>470.76654514261213</v>
      </c>
      <c r="AH26" s="45"/>
      <c r="AI26" s="45"/>
      <c r="AJ26" s="45"/>
      <c r="AK26" s="45"/>
      <c r="AL26" s="52"/>
      <c r="AM26" s="52"/>
      <c r="AN26" s="52"/>
      <c r="AO26" s="45"/>
    </row>
    <row r="27" spans="1:56" s="53" customFormat="1" ht="11.15" hidden="1" customHeight="1" x14ac:dyDescent="0.3">
      <c r="A27" s="45"/>
      <c r="B27" s="110">
        <v>2003</v>
      </c>
      <c r="C27" s="47" t="s">
        <v>35</v>
      </c>
      <c r="D27" s="48">
        <v>3573</v>
      </c>
      <c r="E27" s="48"/>
      <c r="F27" s="48"/>
      <c r="G27" s="48"/>
      <c r="H27" s="48">
        <v>178</v>
      </c>
      <c r="I27" s="48"/>
      <c r="J27" s="48">
        <v>70</v>
      </c>
      <c r="K27" s="48">
        <v>252</v>
      </c>
      <c r="L27" s="48">
        <v>27</v>
      </c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>
        <v>203</v>
      </c>
      <c r="X27" s="49">
        <v>360</v>
      </c>
      <c r="Y27" s="48">
        <v>81</v>
      </c>
      <c r="Z27" s="50">
        <v>21</v>
      </c>
      <c r="AA27" s="49"/>
      <c r="AB27" s="49"/>
      <c r="AC27" s="49"/>
      <c r="AD27" s="49"/>
      <c r="AE27" s="51">
        <v>356</v>
      </c>
      <c r="AF27" s="61">
        <v>5121</v>
      </c>
      <c r="AG27" s="32"/>
      <c r="AH27" s="45"/>
      <c r="AI27" s="45"/>
      <c r="AJ27" s="45" t="s">
        <v>36</v>
      </c>
      <c r="AK27" s="45"/>
      <c r="AL27" s="45"/>
      <c r="AM27" s="52"/>
      <c r="AN27" s="52"/>
      <c r="AO27" s="52"/>
      <c r="AP27" s="5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</row>
    <row r="28" spans="1:56" s="53" customFormat="1" ht="11.15" hidden="1" customHeight="1" x14ac:dyDescent="0.25">
      <c r="A28" s="45"/>
      <c r="B28" s="111"/>
      <c r="C28" s="55" t="s">
        <v>34</v>
      </c>
      <c r="D28" s="56">
        <v>1207387</v>
      </c>
      <c r="E28" s="56"/>
      <c r="F28" s="56"/>
      <c r="G28" s="56"/>
      <c r="H28" s="56">
        <v>336607</v>
      </c>
      <c r="I28" s="56"/>
      <c r="J28" s="56">
        <v>35360</v>
      </c>
      <c r="K28" s="56">
        <v>173342</v>
      </c>
      <c r="L28" s="56">
        <v>31126</v>
      </c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>
        <v>15207</v>
      </c>
      <c r="X28" s="57">
        <v>67742</v>
      </c>
      <c r="Y28" s="56">
        <v>37714</v>
      </c>
      <c r="Z28" s="57">
        <v>3086</v>
      </c>
      <c r="AA28" s="57"/>
      <c r="AB28" s="57"/>
      <c r="AC28" s="57"/>
      <c r="AD28" s="57"/>
      <c r="AE28" s="58">
        <v>90857</v>
      </c>
      <c r="AF28" s="63">
        <v>1998428</v>
      </c>
      <c r="AG28" s="32">
        <f>AF28/AF27</f>
        <v>390.2417496582699</v>
      </c>
      <c r="AH28" s="45"/>
      <c r="AI28" s="64"/>
      <c r="AJ28" s="45" t="s">
        <v>37</v>
      </c>
      <c r="AK28" s="65"/>
      <c r="AL28" s="66"/>
      <c r="AM28" s="52"/>
      <c r="AN28" s="52"/>
      <c r="AO28" s="52"/>
      <c r="AP28" s="5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</row>
    <row r="29" spans="1:56" s="53" customFormat="1" ht="11.15" hidden="1" customHeight="1" x14ac:dyDescent="0.3">
      <c r="A29" s="45"/>
      <c r="B29" s="110">
        <v>2004</v>
      </c>
      <c r="C29" s="47" t="s">
        <v>35</v>
      </c>
      <c r="D29" s="48">
        <v>3780</v>
      </c>
      <c r="E29" s="48"/>
      <c r="F29" s="48"/>
      <c r="G29" s="48"/>
      <c r="H29" s="48">
        <v>177</v>
      </c>
      <c r="I29" s="48"/>
      <c r="J29" s="48">
        <v>73</v>
      </c>
      <c r="K29" s="48">
        <v>233</v>
      </c>
      <c r="L29" s="48">
        <v>26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9">
        <v>240</v>
      </c>
      <c r="X29" s="49">
        <v>425</v>
      </c>
      <c r="Y29" s="48">
        <v>96</v>
      </c>
      <c r="Z29" s="50">
        <v>20</v>
      </c>
      <c r="AA29" s="49"/>
      <c r="AB29" s="49"/>
      <c r="AC29" s="49"/>
      <c r="AD29" s="49"/>
      <c r="AE29" s="51">
        <v>397</v>
      </c>
      <c r="AF29" s="61">
        <v>5467</v>
      </c>
      <c r="AG29" s="32"/>
      <c r="AH29" s="45"/>
      <c r="AI29" s="64"/>
      <c r="AJ29" s="45" t="s">
        <v>38</v>
      </c>
      <c r="AK29" s="65"/>
      <c r="AL29" s="66"/>
      <c r="AM29" s="52"/>
      <c r="AN29" s="52"/>
      <c r="AO29" s="52"/>
      <c r="AP29" s="5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</row>
    <row r="30" spans="1:56" s="53" customFormat="1" ht="11.15" hidden="1" customHeight="1" x14ac:dyDescent="0.25">
      <c r="A30" s="45"/>
      <c r="B30" s="111"/>
      <c r="C30" s="55" t="s">
        <v>34</v>
      </c>
      <c r="D30" s="56">
        <v>1277185</v>
      </c>
      <c r="E30" s="56"/>
      <c r="F30" s="56"/>
      <c r="G30" s="56"/>
      <c r="H30" s="56">
        <v>344489</v>
      </c>
      <c r="I30" s="56"/>
      <c r="J30" s="56">
        <v>37888</v>
      </c>
      <c r="K30" s="56">
        <v>168539</v>
      </c>
      <c r="L30" s="56">
        <v>31377</v>
      </c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>
        <v>18067</v>
      </c>
      <c r="X30" s="57">
        <v>77970</v>
      </c>
      <c r="Y30" s="56">
        <v>42931</v>
      </c>
      <c r="Z30" s="57">
        <v>4560</v>
      </c>
      <c r="AA30" s="57"/>
      <c r="AB30" s="57"/>
      <c r="AC30" s="57"/>
      <c r="AD30" s="57"/>
      <c r="AE30" s="58">
        <v>99579</v>
      </c>
      <c r="AF30" s="63">
        <v>2102585</v>
      </c>
      <c r="AG30" s="32">
        <f>AF30/AF29</f>
        <v>384.59575635631973</v>
      </c>
      <c r="AH30" s="45"/>
      <c r="AI30" s="45"/>
      <c r="AJ30" s="45" t="s">
        <v>39</v>
      </c>
      <c r="AK30" s="45"/>
      <c r="AL30" s="45"/>
      <c r="AM30" s="52"/>
      <c r="AN30" s="52"/>
      <c r="AO30" s="52"/>
      <c r="AP30" s="5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</row>
    <row r="31" spans="1:56" s="53" customFormat="1" ht="11.15" hidden="1" customHeight="1" x14ac:dyDescent="0.3">
      <c r="A31" s="45"/>
      <c r="B31" s="110">
        <v>2005</v>
      </c>
      <c r="C31" s="47" t="s">
        <v>35</v>
      </c>
      <c r="D31" s="48">
        <v>3848</v>
      </c>
      <c r="E31" s="48"/>
      <c r="F31" s="48"/>
      <c r="G31" s="48"/>
      <c r="H31" s="48">
        <v>176</v>
      </c>
      <c r="I31" s="48"/>
      <c r="J31" s="48">
        <v>74</v>
      </c>
      <c r="K31" s="48">
        <v>254</v>
      </c>
      <c r="L31" s="48">
        <v>30</v>
      </c>
      <c r="M31" s="48">
        <v>1</v>
      </c>
      <c r="N31" s="48"/>
      <c r="O31" s="48"/>
      <c r="P31" s="48"/>
      <c r="Q31" s="48"/>
      <c r="R31" s="48"/>
      <c r="S31" s="48"/>
      <c r="T31" s="48"/>
      <c r="U31" s="48"/>
      <c r="V31" s="48"/>
      <c r="W31" s="49">
        <v>223</v>
      </c>
      <c r="X31" s="49">
        <v>430</v>
      </c>
      <c r="Y31" s="48">
        <v>88</v>
      </c>
      <c r="Z31" s="50">
        <v>20</v>
      </c>
      <c r="AA31" s="49">
        <v>2</v>
      </c>
      <c r="AB31" s="49">
        <v>1</v>
      </c>
      <c r="AC31" s="49"/>
      <c r="AD31" s="49"/>
      <c r="AE31" s="51">
        <v>265</v>
      </c>
      <c r="AF31" s="61">
        <v>5412</v>
      </c>
      <c r="AG31" s="32"/>
      <c r="AH31" s="45"/>
      <c r="AI31" s="45"/>
      <c r="AJ31" s="45"/>
      <c r="AK31" s="45"/>
      <c r="AL31" s="45"/>
      <c r="AM31" s="52"/>
      <c r="AN31" s="52"/>
      <c r="AO31" s="52"/>
      <c r="AP31" s="5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</row>
    <row r="32" spans="1:56" s="53" customFormat="1" ht="11.15" hidden="1" customHeight="1" x14ac:dyDescent="0.25">
      <c r="A32" s="45"/>
      <c r="B32" s="111"/>
      <c r="C32" s="55" t="s">
        <v>34</v>
      </c>
      <c r="D32" s="56">
        <v>1312762</v>
      </c>
      <c r="E32" s="56"/>
      <c r="F32" s="56"/>
      <c r="G32" s="56"/>
      <c r="H32" s="56">
        <v>338660</v>
      </c>
      <c r="I32" s="56"/>
      <c r="J32" s="56">
        <v>40007</v>
      </c>
      <c r="K32" s="56">
        <v>171403</v>
      </c>
      <c r="L32" s="56">
        <v>34100</v>
      </c>
      <c r="M32" s="56">
        <v>1049</v>
      </c>
      <c r="N32" s="56"/>
      <c r="O32" s="56"/>
      <c r="P32" s="56"/>
      <c r="Q32" s="56"/>
      <c r="R32" s="56"/>
      <c r="S32" s="56"/>
      <c r="T32" s="56"/>
      <c r="U32" s="56"/>
      <c r="V32" s="56"/>
      <c r="W32" s="57">
        <v>16894</v>
      </c>
      <c r="X32" s="57">
        <v>76566</v>
      </c>
      <c r="Y32" s="56">
        <v>36250</v>
      </c>
      <c r="Z32" s="57">
        <v>4091</v>
      </c>
      <c r="AA32" s="57">
        <v>200</v>
      </c>
      <c r="AB32" s="57">
        <v>407</v>
      </c>
      <c r="AC32" s="57"/>
      <c r="AD32" s="57"/>
      <c r="AE32" s="58">
        <v>97775</v>
      </c>
      <c r="AF32" s="63">
        <v>2130164</v>
      </c>
      <c r="AG32" s="32">
        <f>AF32/AF31</f>
        <v>393.60014781966004</v>
      </c>
      <c r="AH32" s="45"/>
      <c r="AI32" s="45"/>
      <c r="AJ32" s="45"/>
      <c r="AK32" s="45"/>
      <c r="AL32" s="45"/>
      <c r="AM32" s="52"/>
      <c r="AN32" s="52"/>
      <c r="AO32" s="52"/>
      <c r="AP32" s="5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</row>
    <row r="33" spans="1:56" s="53" customFormat="1" ht="11.15" hidden="1" customHeight="1" x14ac:dyDescent="0.3">
      <c r="A33" s="45"/>
      <c r="B33" s="46">
        <v>2006</v>
      </c>
      <c r="C33" s="47" t="s">
        <v>35</v>
      </c>
      <c r="D33" s="48">
        <v>3909</v>
      </c>
      <c r="E33" s="48"/>
      <c r="F33" s="48"/>
      <c r="G33" s="48"/>
      <c r="H33" s="48">
        <v>173</v>
      </c>
      <c r="I33" s="48"/>
      <c r="J33" s="48">
        <v>76</v>
      </c>
      <c r="K33" s="48">
        <v>273</v>
      </c>
      <c r="L33" s="48">
        <v>26</v>
      </c>
      <c r="M33" s="48">
        <v>3</v>
      </c>
      <c r="N33" s="48"/>
      <c r="O33" s="48"/>
      <c r="P33" s="48"/>
      <c r="Q33" s="48"/>
      <c r="R33" s="48"/>
      <c r="S33" s="48"/>
      <c r="T33" s="48"/>
      <c r="U33" s="48"/>
      <c r="V33" s="48"/>
      <c r="W33" s="49">
        <v>218</v>
      </c>
      <c r="X33" s="49">
        <v>405</v>
      </c>
      <c r="Y33" s="48">
        <v>73</v>
      </c>
      <c r="Z33" s="50">
        <v>14</v>
      </c>
      <c r="AA33" s="49"/>
      <c r="AB33" s="49">
        <v>2</v>
      </c>
      <c r="AC33" s="49"/>
      <c r="AD33" s="49"/>
      <c r="AE33" s="51">
        <v>263</v>
      </c>
      <c r="AF33" s="61">
        <v>5435</v>
      </c>
      <c r="AG33" s="32"/>
      <c r="AH33" s="45"/>
      <c r="AI33" s="45"/>
      <c r="AJ33" s="45"/>
      <c r="AK33" s="45"/>
      <c r="AL33" s="45"/>
      <c r="AM33" s="52"/>
      <c r="AN33" s="52"/>
      <c r="AO33" s="52"/>
      <c r="AP33" s="5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</row>
    <row r="34" spans="1:56" s="53" customFormat="1" ht="11.15" hidden="1" customHeight="1" x14ac:dyDescent="0.25">
      <c r="A34" s="45"/>
      <c r="B34" s="54"/>
      <c r="C34" s="55" t="s">
        <v>34</v>
      </c>
      <c r="D34" s="56">
        <v>1293880</v>
      </c>
      <c r="E34" s="56"/>
      <c r="F34" s="56"/>
      <c r="G34" s="56"/>
      <c r="H34" s="56">
        <v>339616</v>
      </c>
      <c r="I34" s="56"/>
      <c r="J34" s="56">
        <v>40067</v>
      </c>
      <c r="K34" s="56">
        <v>173304</v>
      </c>
      <c r="L34" s="56">
        <v>31292</v>
      </c>
      <c r="M34" s="56">
        <v>4365</v>
      </c>
      <c r="N34" s="56"/>
      <c r="O34" s="56"/>
      <c r="P34" s="56"/>
      <c r="Q34" s="56"/>
      <c r="R34" s="56"/>
      <c r="S34" s="56"/>
      <c r="T34" s="56"/>
      <c r="U34" s="56"/>
      <c r="V34" s="56"/>
      <c r="W34" s="57">
        <v>16558</v>
      </c>
      <c r="X34" s="57">
        <v>70650</v>
      </c>
      <c r="Y34" s="56">
        <v>28726</v>
      </c>
      <c r="Z34" s="57">
        <v>2983</v>
      </c>
      <c r="AA34" s="57"/>
      <c r="AB34" s="57">
        <v>649</v>
      </c>
      <c r="AC34" s="57"/>
      <c r="AD34" s="57"/>
      <c r="AE34" s="58">
        <v>96055</v>
      </c>
      <c r="AF34" s="63">
        <v>2098145</v>
      </c>
      <c r="AG34" s="32">
        <f>AF34/AF33</f>
        <v>386.0432382704692</v>
      </c>
      <c r="AH34" s="45"/>
      <c r="AI34" s="45"/>
      <c r="AJ34" s="45"/>
      <c r="AK34" s="45"/>
      <c r="AL34" s="45"/>
      <c r="AM34" s="52"/>
      <c r="AN34" s="52"/>
      <c r="AO34" s="52"/>
      <c r="AP34" s="5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</row>
    <row r="35" spans="1:56" s="53" customFormat="1" ht="11.15" hidden="1" customHeight="1" x14ac:dyDescent="0.3">
      <c r="A35" s="45"/>
      <c r="B35" s="46">
        <v>2007</v>
      </c>
      <c r="C35" s="47" t="s">
        <v>35</v>
      </c>
      <c r="D35" s="48">
        <v>3849</v>
      </c>
      <c r="E35" s="48"/>
      <c r="F35" s="48"/>
      <c r="G35" s="48"/>
      <c r="H35" s="48">
        <v>172</v>
      </c>
      <c r="I35" s="48"/>
      <c r="J35" s="48">
        <v>73</v>
      </c>
      <c r="K35" s="48">
        <v>285</v>
      </c>
      <c r="L35" s="48">
        <v>22</v>
      </c>
      <c r="M35" s="48">
        <v>3</v>
      </c>
      <c r="N35" s="48"/>
      <c r="O35" s="48"/>
      <c r="P35" s="48"/>
      <c r="Q35" s="48"/>
      <c r="R35" s="48"/>
      <c r="S35" s="48"/>
      <c r="T35" s="48"/>
      <c r="U35" s="48"/>
      <c r="V35" s="48"/>
      <c r="W35" s="49">
        <v>284</v>
      </c>
      <c r="X35" s="49">
        <v>437</v>
      </c>
      <c r="Y35" s="48">
        <v>48</v>
      </c>
      <c r="Z35" s="50">
        <v>19</v>
      </c>
      <c r="AA35" s="49"/>
      <c r="AB35" s="49">
        <v>2</v>
      </c>
      <c r="AC35" s="49"/>
      <c r="AD35" s="49"/>
      <c r="AE35" s="51">
        <v>278</v>
      </c>
      <c r="AF35" s="61">
        <v>5472</v>
      </c>
      <c r="AG35" s="32"/>
      <c r="AH35" s="45"/>
      <c r="AI35" s="45"/>
      <c r="AJ35" s="45"/>
      <c r="AK35" s="45"/>
      <c r="AL35" s="45"/>
      <c r="AM35" s="52"/>
      <c r="AN35" s="52"/>
      <c r="AO35" s="52"/>
      <c r="AP35" s="5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</row>
    <row r="36" spans="1:56" s="53" customFormat="1" ht="11.15" hidden="1" customHeight="1" x14ac:dyDescent="0.25">
      <c r="A36" s="45"/>
      <c r="B36" s="54"/>
      <c r="C36" s="55" t="s">
        <v>34</v>
      </c>
      <c r="D36" s="56">
        <v>1266622</v>
      </c>
      <c r="E36" s="56"/>
      <c r="F36" s="56"/>
      <c r="G36" s="56"/>
      <c r="H36" s="56">
        <v>326968</v>
      </c>
      <c r="I36" s="56"/>
      <c r="J36" s="56">
        <v>38232</v>
      </c>
      <c r="K36" s="56">
        <v>177423</v>
      </c>
      <c r="L36" s="56">
        <v>24295</v>
      </c>
      <c r="M36" s="56">
        <v>4212</v>
      </c>
      <c r="N36" s="56"/>
      <c r="O36" s="56"/>
      <c r="P36" s="56"/>
      <c r="Q36" s="56"/>
      <c r="R36" s="56"/>
      <c r="S36" s="56"/>
      <c r="T36" s="56"/>
      <c r="U36" s="56"/>
      <c r="V36" s="56"/>
      <c r="W36" s="57">
        <v>21640</v>
      </c>
      <c r="X36" s="57">
        <v>78748</v>
      </c>
      <c r="Y36" s="56">
        <v>16739</v>
      </c>
      <c r="Z36" s="57">
        <v>4042</v>
      </c>
      <c r="AA36" s="57"/>
      <c r="AB36" s="57">
        <v>495</v>
      </c>
      <c r="AC36" s="57"/>
      <c r="AD36" s="57"/>
      <c r="AE36" s="58">
        <v>93677</v>
      </c>
      <c r="AF36" s="63">
        <v>2053093</v>
      </c>
      <c r="AG36" s="32">
        <f>AF36/AF35</f>
        <v>375.19974415204678</v>
      </c>
      <c r="AH36" s="67"/>
      <c r="AI36" s="68" t="s">
        <v>40</v>
      </c>
      <c r="AJ36" s="68" t="s">
        <v>41</v>
      </c>
      <c r="AK36" s="68" t="s">
        <v>42</v>
      </c>
      <c r="AL36" s="68" t="s">
        <v>43</v>
      </c>
      <c r="AM36" s="52"/>
      <c r="AN36" s="52"/>
      <c r="AO36" s="52"/>
      <c r="AP36" s="5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</row>
    <row r="37" spans="1:56" s="53" customFormat="1" ht="11.15" hidden="1" customHeight="1" x14ac:dyDescent="0.3">
      <c r="A37" s="45"/>
      <c r="B37" s="46">
        <v>2008</v>
      </c>
      <c r="C37" s="47" t="s">
        <v>35</v>
      </c>
      <c r="D37" s="48">
        <v>3732</v>
      </c>
      <c r="E37" s="48">
        <v>2</v>
      </c>
      <c r="F37" s="48"/>
      <c r="G37" s="48"/>
      <c r="H37" s="48">
        <v>158</v>
      </c>
      <c r="I37" s="48">
        <v>2</v>
      </c>
      <c r="J37" s="48">
        <v>70</v>
      </c>
      <c r="K37" s="48">
        <v>294</v>
      </c>
      <c r="L37" s="48">
        <v>25</v>
      </c>
      <c r="M37" s="48">
        <v>3</v>
      </c>
      <c r="N37" s="48"/>
      <c r="O37" s="48"/>
      <c r="P37" s="48"/>
      <c r="Q37" s="48"/>
      <c r="R37" s="48"/>
      <c r="S37" s="48"/>
      <c r="T37" s="48"/>
      <c r="U37" s="48"/>
      <c r="V37" s="48"/>
      <c r="W37" s="49">
        <v>256</v>
      </c>
      <c r="X37" s="49">
        <v>466</v>
      </c>
      <c r="Y37" s="48">
        <v>36</v>
      </c>
      <c r="Z37" s="50">
        <v>22</v>
      </c>
      <c r="AA37" s="49"/>
      <c r="AB37" s="49">
        <v>2</v>
      </c>
      <c r="AC37" s="49"/>
      <c r="AD37" s="49"/>
      <c r="AE37" s="51">
        <v>312</v>
      </c>
      <c r="AF37" s="61">
        <v>5380</v>
      </c>
      <c r="AG37" s="32"/>
      <c r="AH37" s="67"/>
      <c r="AI37" s="64"/>
      <c r="AJ37" s="69"/>
      <c r="AK37" s="65"/>
      <c r="AL37" s="66"/>
      <c r="AM37" s="52"/>
      <c r="AN37" s="52"/>
      <c r="AO37" s="52"/>
      <c r="AP37" s="5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</row>
    <row r="38" spans="1:56" s="53" customFormat="1" ht="11.15" hidden="1" customHeight="1" x14ac:dyDescent="0.25">
      <c r="A38" s="45"/>
      <c r="B38" s="54"/>
      <c r="C38" s="55" t="s">
        <v>34</v>
      </c>
      <c r="D38" s="56">
        <v>1250346</v>
      </c>
      <c r="E38" s="56">
        <v>1651</v>
      </c>
      <c r="F38" s="56"/>
      <c r="G38" s="56"/>
      <c r="H38" s="56">
        <v>305250</v>
      </c>
      <c r="I38" s="56">
        <v>497</v>
      </c>
      <c r="J38" s="56">
        <v>36287</v>
      </c>
      <c r="K38" s="56">
        <v>174254</v>
      </c>
      <c r="L38" s="56">
        <v>20872</v>
      </c>
      <c r="M38" s="56">
        <v>4366</v>
      </c>
      <c r="N38" s="56"/>
      <c r="O38" s="56"/>
      <c r="P38" s="56"/>
      <c r="Q38" s="56"/>
      <c r="R38" s="56"/>
      <c r="S38" s="56"/>
      <c r="T38" s="56"/>
      <c r="U38" s="56"/>
      <c r="V38" s="56"/>
      <c r="W38" s="57">
        <v>19597</v>
      </c>
      <c r="X38" s="57">
        <v>92120</v>
      </c>
      <c r="Y38" s="56">
        <v>13770</v>
      </c>
      <c r="Z38" s="57">
        <v>4725</v>
      </c>
      <c r="AA38" s="57"/>
      <c r="AB38" s="57">
        <v>302</v>
      </c>
      <c r="AC38" s="57"/>
      <c r="AD38" s="57"/>
      <c r="AE38" s="58">
        <v>97439</v>
      </c>
      <c r="AF38" s="63">
        <v>2021476</v>
      </c>
      <c r="AG38" s="32">
        <f>AF38/AF37</f>
        <v>375.73903345724909</v>
      </c>
      <c r="AH38" s="67"/>
      <c r="AI38" s="70">
        <v>2001</v>
      </c>
      <c r="AJ38" s="71">
        <v>4484</v>
      </c>
      <c r="AK38" s="72">
        <v>1652.817</v>
      </c>
      <c r="AL38" s="73">
        <v>368.60325602140944</v>
      </c>
      <c r="AM38" s="52"/>
      <c r="AN38" s="52"/>
      <c r="AO38" s="52"/>
      <c r="AP38" s="5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</row>
    <row r="39" spans="1:56" s="53" customFormat="1" ht="11.15" hidden="1" customHeight="1" x14ac:dyDescent="0.3">
      <c r="A39" s="45"/>
      <c r="B39" s="46">
        <v>2009</v>
      </c>
      <c r="C39" s="47" t="s">
        <v>35</v>
      </c>
      <c r="D39" s="48">
        <v>3573</v>
      </c>
      <c r="E39" s="48">
        <v>3</v>
      </c>
      <c r="F39" s="48"/>
      <c r="G39" s="48"/>
      <c r="H39" s="48">
        <v>151</v>
      </c>
      <c r="I39" s="48">
        <v>29</v>
      </c>
      <c r="J39" s="48">
        <v>63</v>
      </c>
      <c r="K39" s="48">
        <v>326</v>
      </c>
      <c r="L39" s="48">
        <v>32</v>
      </c>
      <c r="M39" s="48">
        <v>2</v>
      </c>
      <c r="N39" s="48"/>
      <c r="O39" s="48"/>
      <c r="P39" s="48"/>
      <c r="Q39" s="48"/>
      <c r="R39" s="48"/>
      <c r="S39" s="48"/>
      <c r="T39" s="48"/>
      <c r="U39" s="48"/>
      <c r="V39" s="48"/>
      <c r="W39" s="49">
        <v>239</v>
      </c>
      <c r="X39" s="49">
        <v>447</v>
      </c>
      <c r="Y39" s="48">
        <v>25</v>
      </c>
      <c r="Z39" s="50">
        <v>27</v>
      </c>
      <c r="AA39" s="49">
        <v>1</v>
      </c>
      <c r="AB39" s="49"/>
      <c r="AC39" s="74"/>
      <c r="AD39" s="75"/>
      <c r="AE39" s="51">
        <v>261</v>
      </c>
      <c r="AF39" s="61">
        <v>5179</v>
      </c>
      <c r="AG39" s="36"/>
      <c r="AI39" s="70">
        <v>2002</v>
      </c>
      <c r="AJ39" s="71">
        <v>4864</v>
      </c>
      <c r="AK39" s="72">
        <v>1835.47</v>
      </c>
      <c r="AL39" s="73">
        <v>377.35814144736844</v>
      </c>
      <c r="AM39" s="52"/>
      <c r="AN39" s="52"/>
      <c r="AO39" s="5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</row>
    <row r="40" spans="1:56" s="53" customFormat="1" ht="11.15" hidden="1" customHeight="1" x14ac:dyDescent="0.25">
      <c r="A40" s="45"/>
      <c r="B40" s="54"/>
      <c r="C40" s="55" t="s">
        <v>34</v>
      </c>
      <c r="D40" s="56">
        <v>1248939</v>
      </c>
      <c r="E40" s="56">
        <v>3313</v>
      </c>
      <c r="F40" s="56"/>
      <c r="G40" s="56"/>
      <c r="H40" s="56">
        <v>302270</v>
      </c>
      <c r="I40" s="56">
        <v>7186</v>
      </c>
      <c r="J40" s="56">
        <v>32640</v>
      </c>
      <c r="K40" s="56">
        <v>218798</v>
      </c>
      <c r="L40" s="56">
        <v>31320</v>
      </c>
      <c r="M40" s="56">
        <v>1584</v>
      </c>
      <c r="N40" s="56"/>
      <c r="O40" s="56"/>
      <c r="P40" s="56"/>
      <c r="Q40" s="56"/>
      <c r="R40" s="56"/>
      <c r="S40" s="56"/>
      <c r="T40" s="56"/>
      <c r="U40" s="56"/>
      <c r="V40" s="56"/>
      <c r="W40" s="57">
        <v>18401</v>
      </c>
      <c r="X40" s="57">
        <v>91537</v>
      </c>
      <c r="Y40" s="56">
        <v>9094</v>
      </c>
      <c r="Z40" s="57">
        <v>5823</v>
      </c>
      <c r="AA40" s="57">
        <v>100</v>
      </c>
      <c r="AB40" s="57">
        <v>79</v>
      </c>
      <c r="AC40" s="76"/>
      <c r="AD40" s="77"/>
      <c r="AE40" s="58">
        <v>91954</v>
      </c>
      <c r="AF40" s="63">
        <v>2063038</v>
      </c>
      <c r="AG40" s="32">
        <v>398.34678509364738</v>
      </c>
      <c r="AI40" s="70">
        <v>2003</v>
      </c>
      <c r="AJ40" s="78">
        <v>5121</v>
      </c>
      <c r="AK40" s="72">
        <v>1998.4280000000001</v>
      </c>
      <c r="AL40" s="73">
        <v>390.2417496582699</v>
      </c>
      <c r="AM40" s="52"/>
      <c r="AN40" s="52"/>
      <c r="AO40" s="5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</row>
    <row r="41" spans="1:56" s="53" customFormat="1" ht="11.15" hidden="1" customHeight="1" x14ac:dyDescent="0.3">
      <c r="A41" s="45"/>
      <c r="B41" s="46">
        <v>2010</v>
      </c>
      <c r="C41" s="47" t="s">
        <v>35</v>
      </c>
      <c r="D41" s="48">
        <v>3655</v>
      </c>
      <c r="E41" s="48">
        <v>5</v>
      </c>
      <c r="F41" s="48">
        <v>1</v>
      </c>
      <c r="G41" s="48"/>
      <c r="H41" s="48">
        <v>140</v>
      </c>
      <c r="I41" s="48">
        <v>55</v>
      </c>
      <c r="J41" s="48">
        <v>61</v>
      </c>
      <c r="K41" s="48">
        <v>275</v>
      </c>
      <c r="L41" s="48">
        <v>43</v>
      </c>
      <c r="M41" s="48">
        <v>1</v>
      </c>
      <c r="N41" s="48"/>
      <c r="O41" s="48"/>
      <c r="P41" s="48"/>
      <c r="Q41" s="48"/>
      <c r="R41" s="48"/>
      <c r="S41" s="48"/>
      <c r="T41" s="48"/>
      <c r="U41" s="48"/>
      <c r="V41" s="48"/>
      <c r="W41" s="49">
        <v>181</v>
      </c>
      <c r="X41" s="49">
        <v>415</v>
      </c>
      <c r="Y41" s="48">
        <v>16</v>
      </c>
      <c r="Z41" s="50">
        <v>24</v>
      </c>
      <c r="AA41" s="49"/>
      <c r="AB41" s="49"/>
      <c r="AC41" s="74"/>
      <c r="AD41" s="75"/>
      <c r="AE41" s="51">
        <v>207</v>
      </c>
      <c r="AF41" s="61">
        <v>5079</v>
      </c>
      <c r="AG41" s="36"/>
      <c r="AH41" s="67"/>
      <c r="AI41" s="70">
        <v>2004</v>
      </c>
      <c r="AJ41" s="78">
        <v>5467</v>
      </c>
      <c r="AK41" s="72">
        <v>2102.585</v>
      </c>
      <c r="AL41" s="73">
        <v>384.59575635631973</v>
      </c>
      <c r="AM41" s="52"/>
      <c r="AN41" s="52"/>
      <c r="AO41" s="52"/>
      <c r="AP41" s="5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</row>
    <row r="42" spans="1:56" s="53" customFormat="1" ht="11.15" hidden="1" customHeight="1" x14ac:dyDescent="0.25">
      <c r="A42" s="45"/>
      <c r="B42" s="54"/>
      <c r="C42" s="55" t="s">
        <v>34</v>
      </c>
      <c r="D42" s="56">
        <v>1323673</v>
      </c>
      <c r="E42" s="56">
        <v>6021</v>
      </c>
      <c r="F42" s="56">
        <v>2512</v>
      </c>
      <c r="G42" s="56"/>
      <c r="H42" s="56">
        <v>280531</v>
      </c>
      <c r="I42" s="56">
        <v>13665</v>
      </c>
      <c r="J42" s="56">
        <v>31498</v>
      </c>
      <c r="K42" s="56">
        <v>200424</v>
      </c>
      <c r="L42" s="56">
        <v>36209</v>
      </c>
      <c r="M42" s="56">
        <v>1252</v>
      </c>
      <c r="N42" s="56"/>
      <c r="O42" s="56"/>
      <c r="P42" s="56"/>
      <c r="Q42" s="56"/>
      <c r="R42" s="56"/>
      <c r="S42" s="56"/>
      <c r="T42" s="56"/>
      <c r="U42" s="56"/>
      <c r="V42" s="56"/>
      <c r="W42" s="57">
        <v>14195</v>
      </c>
      <c r="X42" s="57">
        <v>83950</v>
      </c>
      <c r="Y42" s="56">
        <v>5583</v>
      </c>
      <c r="Z42" s="57">
        <v>7539</v>
      </c>
      <c r="AA42" s="57"/>
      <c r="AB42" s="57">
        <v>8</v>
      </c>
      <c r="AC42" s="76"/>
      <c r="AD42" s="77"/>
      <c r="AE42" s="58">
        <v>85669</v>
      </c>
      <c r="AF42" s="63">
        <v>2092729</v>
      </c>
      <c r="AG42" s="32">
        <v>412.03563693640479</v>
      </c>
      <c r="AH42" s="79"/>
      <c r="AI42" s="70">
        <v>2005</v>
      </c>
      <c r="AJ42" s="71">
        <v>5412</v>
      </c>
      <c r="AK42" s="72">
        <v>2130.1640000000002</v>
      </c>
      <c r="AL42" s="73">
        <v>375.19974415204672</v>
      </c>
      <c r="AM42" s="52"/>
      <c r="AN42" s="52"/>
      <c r="AO42" s="52"/>
      <c r="AP42" s="5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3" spans="1:56" s="53" customFormat="1" ht="11.15" hidden="1" customHeight="1" x14ac:dyDescent="0.3">
      <c r="A43" s="45"/>
      <c r="B43" s="108">
        <v>2011</v>
      </c>
      <c r="C43" s="47" t="s">
        <v>35</v>
      </c>
      <c r="D43" s="48">
        <v>3648</v>
      </c>
      <c r="E43" s="48">
        <v>8</v>
      </c>
      <c r="F43" s="48"/>
      <c r="G43" s="48"/>
      <c r="H43" s="48">
        <v>129</v>
      </c>
      <c r="I43" s="48">
        <v>71</v>
      </c>
      <c r="J43" s="48">
        <v>59</v>
      </c>
      <c r="K43" s="48">
        <v>290</v>
      </c>
      <c r="L43" s="48">
        <v>65</v>
      </c>
      <c r="M43" s="48">
        <v>2</v>
      </c>
      <c r="N43" s="48"/>
      <c r="O43" s="48">
        <v>1</v>
      </c>
      <c r="P43" s="48"/>
      <c r="Q43" s="48"/>
      <c r="R43" s="48"/>
      <c r="S43" s="48"/>
      <c r="T43" s="48">
        <v>1</v>
      </c>
      <c r="U43" s="48"/>
      <c r="V43" s="48"/>
      <c r="W43" s="49">
        <v>127</v>
      </c>
      <c r="X43" s="49">
        <v>442</v>
      </c>
      <c r="Y43" s="48">
        <v>9</v>
      </c>
      <c r="Z43" s="50">
        <v>23</v>
      </c>
      <c r="AA43" s="49"/>
      <c r="AB43" s="49"/>
      <c r="AC43" s="74"/>
      <c r="AD43" s="75"/>
      <c r="AE43" s="51">
        <v>144</v>
      </c>
      <c r="AF43" s="61">
        <v>5019</v>
      </c>
      <c r="AG43" s="36"/>
      <c r="AH43" s="79"/>
      <c r="AI43" s="70">
        <v>2006</v>
      </c>
      <c r="AJ43" s="78">
        <v>5435</v>
      </c>
      <c r="AK43" s="72">
        <v>2098.145</v>
      </c>
      <c r="AL43" s="73">
        <v>375.73903345724909</v>
      </c>
      <c r="AM43" s="52"/>
      <c r="AN43" s="52"/>
      <c r="AO43" s="52"/>
      <c r="AP43" s="5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</row>
    <row r="44" spans="1:56" s="53" customFormat="1" ht="11.15" hidden="1" customHeight="1" x14ac:dyDescent="0.25">
      <c r="A44" s="45"/>
      <c r="B44" s="109"/>
      <c r="C44" s="55" t="s">
        <v>34</v>
      </c>
      <c r="D44" s="56">
        <v>1331635</v>
      </c>
      <c r="E44" s="56">
        <v>7639</v>
      </c>
      <c r="F44" s="56"/>
      <c r="G44" s="56"/>
      <c r="H44" s="56">
        <v>259230</v>
      </c>
      <c r="I44" s="56">
        <v>17239</v>
      </c>
      <c r="J44" s="56">
        <v>30327</v>
      </c>
      <c r="K44" s="56">
        <v>194142</v>
      </c>
      <c r="L44" s="56">
        <v>47100</v>
      </c>
      <c r="M44" s="56">
        <v>5874</v>
      </c>
      <c r="N44" s="56"/>
      <c r="O44" s="56">
        <v>255</v>
      </c>
      <c r="P44" s="56"/>
      <c r="Q44" s="56"/>
      <c r="R44" s="56"/>
      <c r="S44" s="56"/>
      <c r="T44" s="56">
        <v>381</v>
      </c>
      <c r="U44" s="56"/>
      <c r="V44" s="56"/>
      <c r="W44" s="57">
        <v>9646</v>
      </c>
      <c r="X44" s="57">
        <v>88481</v>
      </c>
      <c r="Y44" s="56">
        <v>3166</v>
      </c>
      <c r="Z44" s="57">
        <v>9183</v>
      </c>
      <c r="AA44" s="57"/>
      <c r="AB44" s="57"/>
      <c r="AC44" s="76"/>
      <c r="AD44" s="77"/>
      <c r="AE44" s="58">
        <v>84054</v>
      </c>
      <c r="AF44" s="63">
        <v>2088352</v>
      </c>
      <c r="AG44" s="32">
        <v>416.09045626618854</v>
      </c>
      <c r="AH44" s="79"/>
      <c r="AI44" s="80">
        <v>2007</v>
      </c>
      <c r="AJ44" s="78">
        <v>5472</v>
      </c>
      <c r="AK44" s="72">
        <v>2053.0929999999998</v>
      </c>
      <c r="AL44" s="73">
        <v>375.19974415204672</v>
      </c>
      <c r="AM44" s="52"/>
      <c r="AN44" s="52"/>
      <c r="AO44" s="52"/>
      <c r="AP44" s="5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</row>
    <row r="45" spans="1:56" s="53" customFormat="1" ht="11.15" hidden="1" customHeight="1" x14ac:dyDescent="0.3">
      <c r="A45" s="45"/>
      <c r="B45" s="108">
        <v>2012</v>
      </c>
      <c r="C45" s="47" t="s">
        <v>35</v>
      </c>
      <c r="D45" s="48">
        <v>3526</v>
      </c>
      <c r="E45" s="48">
        <v>7</v>
      </c>
      <c r="F45" s="48">
        <v>2</v>
      </c>
      <c r="G45" s="48"/>
      <c r="H45" s="48">
        <v>122</v>
      </c>
      <c r="I45" s="48">
        <v>76</v>
      </c>
      <c r="J45" s="48">
        <v>48</v>
      </c>
      <c r="K45" s="48">
        <v>326</v>
      </c>
      <c r="L45" s="48">
        <v>84</v>
      </c>
      <c r="M45" s="48">
        <v>1</v>
      </c>
      <c r="N45" s="48"/>
      <c r="O45" s="48">
        <v>1</v>
      </c>
      <c r="P45" s="48"/>
      <c r="Q45" s="48"/>
      <c r="R45" s="48"/>
      <c r="S45" s="48"/>
      <c r="T45" s="48"/>
      <c r="U45" s="48">
        <v>5</v>
      </c>
      <c r="V45" s="48"/>
      <c r="W45" s="49">
        <v>172</v>
      </c>
      <c r="X45" s="49">
        <v>439</v>
      </c>
      <c r="Y45" s="48">
        <v>3</v>
      </c>
      <c r="Z45" s="50">
        <v>19</v>
      </c>
      <c r="AA45" s="49"/>
      <c r="AB45" s="49"/>
      <c r="AC45" s="74"/>
      <c r="AD45" s="75">
        <v>0</v>
      </c>
      <c r="AE45" s="51">
        <v>190</v>
      </c>
      <c r="AF45" s="61">
        <v>5021</v>
      </c>
      <c r="AG45" s="36"/>
      <c r="AH45" s="79"/>
      <c r="AI45" s="80">
        <v>2008</v>
      </c>
      <c r="AJ45" s="78">
        <v>5380</v>
      </c>
      <c r="AK45" s="72">
        <v>2021.4760000000001</v>
      </c>
      <c r="AL45" s="73">
        <v>375.73903345724909</v>
      </c>
      <c r="AM45" s="52"/>
      <c r="AN45" s="52"/>
      <c r="AO45" s="52"/>
      <c r="AP45" s="5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</row>
    <row r="46" spans="1:56" s="53" customFormat="1" ht="11.15" hidden="1" customHeight="1" x14ac:dyDescent="0.25">
      <c r="A46" s="45"/>
      <c r="B46" s="109"/>
      <c r="C46" s="55" t="s">
        <v>34</v>
      </c>
      <c r="D46" s="56">
        <v>1318483</v>
      </c>
      <c r="E46" s="56">
        <v>7289</v>
      </c>
      <c r="F46" s="56">
        <v>4584</v>
      </c>
      <c r="G46" s="56"/>
      <c r="H46" s="56">
        <v>243599</v>
      </c>
      <c r="I46" s="56">
        <v>18531</v>
      </c>
      <c r="J46" s="56">
        <v>23972</v>
      </c>
      <c r="K46" s="56">
        <v>204957</v>
      </c>
      <c r="L46" s="56">
        <v>53457</v>
      </c>
      <c r="M46" s="56">
        <v>1031</v>
      </c>
      <c r="N46" s="56"/>
      <c r="O46" s="56">
        <v>100</v>
      </c>
      <c r="P46" s="56"/>
      <c r="Q46" s="56"/>
      <c r="R46" s="56"/>
      <c r="S46" s="56"/>
      <c r="T46" s="56"/>
      <c r="U46" s="56">
        <v>13467</v>
      </c>
      <c r="V46" s="56"/>
      <c r="W46" s="57">
        <v>13132</v>
      </c>
      <c r="X46" s="57">
        <v>86384</v>
      </c>
      <c r="Y46" s="56">
        <v>1182</v>
      </c>
      <c r="Z46" s="57">
        <v>7772</v>
      </c>
      <c r="AA46" s="57"/>
      <c r="AB46" s="57"/>
      <c r="AC46" s="76"/>
      <c r="AD46" s="77">
        <v>1870</v>
      </c>
      <c r="AE46" s="58">
        <v>77355</v>
      </c>
      <c r="AF46" s="63">
        <v>2075295</v>
      </c>
      <c r="AG46" s="32">
        <v>413.32264489145592</v>
      </c>
      <c r="AH46" s="79"/>
      <c r="AI46" s="80">
        <v>2009</v>
      </c>
      <c r="AJ46" s="78">
        <v>5179</v>
      </c>
      <c r="AK46" s="81">
        <v>2063.038</v>
      </c>
      <c r="AL46" s="73">
        <v>398.34678509364744</v>
      </c>
      <c r="AM46" s="52"/>
      <c r="AN46" s="52"/>
      <c r="AO46" s="52"/>
      <c r="AP46" s="5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</row>
    <row r="47" spans="1:56" s="53" customFormat="1" ht="11.15" customHeight="1" x14ac:dyDescent="0.3">
      <c r="A47" s="45"/>
      <c r="B47" s="108">
        <v>2013</v>
      </c>
      <c r="C47" s="47" t="s">
        <v>35</v>
      </c>
      <c r="D47" s="48">
        <v>3306</v>
      </c>
      <c r="E47" s="48">
        <v>5</v>
      </c>
      <c r="F47" s="48">
        <v>2</v>
      </c>
      <c r="G47" s="48">
        <v>5</v>
      </c>
      <c r="H47" s="48">
        <v>124</v>
      </c>
      <c r="I47" s="48">
        <v>72</v>
      </c>
      <c r="J47" s="48">
        <v>38</v>
      </c>
      <c r="K47" s="48">
        <v>324</v>
      </c>
      <c r="L47" s="48">
        <v>98</v>
      </c>
      <c r="M47" s="48">
        <v>1</v>
      </c>
      <c r="N47" s="48"/>
      <c r="O47" s="48">
        <v>1</v>
      </c>
      <c r="P47" s="48"/>
      <c r="Q47" s="48"/>
      <c r="R47" s="48"/>
      <c r="S47" s="48"/>
      <c r="T47" s="48"/>
      <c r="U47" s="48">
        <v>11</v>
      </c>
      <c r="V47" s="48"/>
      <c r="W47" s="49">
        <v>199</v>
      </c>
      <c r="X47" s="49">
        <v>441</v>
      </c>
      <c r="Y47" s="48">
        <v>2</v>
      </c>
      <c r="Z47" s="50">
        <v>28</v>
      </c>
      <c r="AA47" s="49"/>
      <c r="AB47" s="49"/>
      <c r="AC47" s="74"/>
      <c r="AD47" s="75"/>
      <c r="AE47" s="51">
        <v>159</v>
      </c>
      <c r="AF47" s="61">
        <v>4816</v>
      </c>
      <c r="AG47" s="36"/>
      <c r="AH47" s="79"/>
      <c r="AI47" s="80"/>
      <c r="AJ47" s="78"/>
      <c r="AK47" s="72"/>
      <c r="AL47" s="73"/>
      <c r="AM47" s="52"/>
      <c r="AN47" s="52"/>
      <c r="AO47" s="52"/>
      <c r="AP47" s="5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</row>
    <row r="48" spans="1:56" s="53" customFormat="1" ht="11.15" customHeight="1" x14ac:dyDescent="0.25">
      <c r="A48" s="45"/>
      <c r="B48" s="109"/>
      <c r="C48" s="55" t="s">
        <v>34</v>
      </c>
      <c r="D48" s="56">
        <v>1182491</v>
      </c>
      <c r="E48" s="56">
        <v>2528</v>
      </c>
      <c r="F48" s="56">
        <v>4755</v>
      </c>
      <c r="G48" s="56">
        <v>1846</v>
      </c>
      <c r="H48" s="56">
        <v>231618</v>
      </c>
      <c r="I48" s="56">
        <v>16639</v>
      </c>
      <c r="J48" s="56">
        <v>16900</v>
      </c>
      <c r="K48" s="56">
        <v>204023</v>
      </c>
      <c r="L48" s="56">
        <v>57050</v>
      </c>
      <c r="M48" s="56">
        <v>1147</v>
      </c>
      <c r="N48" s="56"/>
      <c r="O48" s="56">
        <v>306</v>
      </c>
      <c r="P48" s="56"/>
      <c r="Q48" s="56"/>
      <c r="R48" s="56"/>
      <c r="S48" s="56"/>
      <c r="T48" s="56"/>
      <c r="U48" s="56">
        <v>23554</v>
      </c>
      <c r="V48" s="56"/>
      <c r="W48" s="57">
        <v>15286</v>
      </c>
      <c r="X48" s="57">
        <v>82799</v>
      </c>
      <c r="Y48" s="56">
        <v>662</v>
      </c>
      <c r="Z48" s="57">
        <v>11939</v>
      </c>
      <c r="AA48" s="57"/>
      <c r="AB48" s="57"/>
      <c r="AC48" s="76"/>
      <c r="AD48" s="77"/>
      <c r="AE48" s="58">
        <v>71260</v>
      </c>
      <c r="AF48" s="63">
        <v>1924803</v>
      </c>
      <c r="AG48" s="32">
        <v>399.66860465116281</v>
      </c>
      <c r="AH48" s="79"/>
      <c r="AI48" s="80"/>
      <c r="AJ48" s="78"/>
      <c r="AK48" s="72"/>
      <c r="AL48" s="82"/>
      <c r="AM48" s="52"/>
      <c r="AN48" s="52"/>
      <c r="AO48" s="52"/>
      <c r="AP48" s="5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</row>
    <row r="49" spans="1:56" s="53" customFormat="1" ht="11.15" customHeight="1" x14ac:dyDescent="0.3">
      <c r="A49" s="45"/>
      <c r="B49" s="108">
        <v>2014</v>
      </c>
      <c r="C49" s="83" t="s">
        <v>35</v>
      </c>
      <c r="D49" s="48">
        <v>3085</v>
      </c>
      <c r="E49" s="48">
        <v>4</v>
      </c>
      <c r="F49" s="48">
        <v>3</v>
      </c>
      <c r="G49" s="48">
        <v>6</v>
      </c>
      <c r="H49" s="48">
        <v>109</v>
      </c>
      <c r="I49" s="48">
        <v>84</v>
      </c>
      <c r="J49" s="48">
        <v>25</v>
      </c>
      <c r="K49" s="48">
        <v>364</v>
      </c>
      <c r="L49" s="48">
        <v>131</v>
      </c>
      <c r="M49" s="48">
        <v>2</v>
      </c>
      <c r="N49" s="48"/>
      <c r="O49" s="48">
        <v>1</v>
      </c>
      <c r="P49" s="48"/>
      <c r="Q49" s="48"/>
      <c r="R49" s="48"/>
      <c r="S49" s="48">
        <v>0</v>
      </c>
      <c r="T49" s="48"/>
      <c r="U49" s="48">
        <v>15</v>
      </c>
      <c r="V49" s="48"/>
      <c r="W49" s="49">
        <v>194</v>
      </c>
      <c r="X49" s="49">
        <v>551</v>
      </c>
      <c r="Y49" s="48"/>
      <c r="Z49" s="50">
        <v>23</v>
      </c>
      <c r="AA49" s="49"/>
      <c r="AB49" s="49"/>
      <c r="AC49" s="74"/>
      <c r="AD49" s="75"/>
      <c r="AE49" s="51">
        <v>217</v>
      </c>
      <c r="AF49" s="61">
        <v>4814</v>
      </c>
      <c r="AG49" s="36"/>
      <c r="AH49" s="79"/>
      <c r="AI49" s="80"/>
      <c r="AJ49" s="78"/>
      <c r="AK49" s="72"/>
      <c r="AL49" s="82"/>
      <c r="AM49" s="52"/>
      <c r="AN49" s="52"/>
      <c r="AO49" s="52"/>
      <c r="AP49" s="5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</row>
    <row r="50" spans="1:56" s="53" customFormat="1" ht="11.15" customHeight="1" x14ac:dyDescent="0.25">
      <c r="A50" s="45"/>
      <c r="B50" s="109"/>
      <c r="C50" s="84" t="s">
        <v>34</v>
      </c>
      <c r="D50" s="56">
        <v>1166410</v>
      </c>
      <c r="E50" s="56">
        <v>4024</v>
      </c>
      <c r="F50" s="56">
        <v>7489</v>
      </c>
      <c r="G50" s="56">
        <v>2318</v>
      </c>
      <c r="H50" s="56">
        <v>211171</v>
      </c>
      <c r="I50" s="56">
        <v>19652</v>
      </c>
      <c r="J50" s="56">
        <v>11391</v>
      </c>
      <c r="K50" s="56">
        <v>201101</v>
      </c>
      <c r="L50" s="56">
        <v>72618</v>
      </c>
      <c r="M50" s="56">
        <v>3421</v>
      </c>
      <c r="N50" s="56"/>
      <c r="O50" s="56">
        <v>194</v>
      </c>
      <c r="P50" s="56"/>
      <c r="Q50" s="56"/>
      <c r="R50" s="56"/>
      <c r="S50" s="56">
        <v>433</v>
      </c>
      <c r="T50" s="56"/>
      <c r="U50" s="56">
        <v>29649</v>
      </c>
      <c r="V50" s="56"/>
      <c r="W50" s="57">
        <v>15078</v>
      </c>
      <c r="X50" s="57">
        <v>102958</v>
      </c>
      <c r="Y50" s="56"/>
      <c r="Z50" s="57">
        <v>9875</v>
      </c>
      <c r="AA50" s="57"/>
      <c r="AB50" s="57"/>
      <c r="AC50" s="76"/>
      <c r="AD50" s="77"/>
      <c r="AE50" s="58">
        <v>81841</v>
      </c>
      <c r="AF50" s="63">
        <v>1939623</v>
      </c>
      <c r="AG50" s="32">
        <v>402.91316992106357</v>
      </c>
      <c r="AH50" s="79"/>
      <c r="AI50" s="80">
        <v>2013</v>
      </c>
      <c r="AJ50" s="78">
        <v>4816</v>
      </c>
      <c r="AK50" s="72">
        <v>1924.8030000000001</v>
      </c>
      <c r="AL50" s="82">
        <v>402.91296219360197</v>
      </c>
      <c r="AM50" s="52"/>
      <c r="AN50" s="52"/>
      <c r="AO50" s="52"/>
      <c r="AP50" s="5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</row>
    <row r="51" spans="1:56" s="53" customFormat="1" ht="11.15" customHeight="1" x14ac:dyDescent="0.3">
      <c r="A51" s="45"/>
      <c r="B51" s="108">
        <v>2015</v>
      </c>
      <c r="C51" s="83" t="s">
        <v>35</v>
      </c>
      <c r="D51" s="48">
        <v>2949</v>
      </c>
      <c r="E51" s="48">
        <v>2</v>
      </c>
      <c r="F51" s="48">
        <v>0</v>
      </c>
      <c r="G51" s="48">
        <v>8</v>
      </c>
      <c r="H51" s="48">
        <v>100</v>
      </c>
      <c r="I51" s="48">
        <v>93</v>
      </c>
      <c r="J51" s="48">
        <v>12</v>
      </c>
      <c r="K51" s="48">
        <v>363</v>
      </c>
      <c r="L51" s="48">
        <v>165</v>
      </c>
      <c r="M51" s="48">
        <v>2</v>
      </c>
      <c r="N51" s="48"/>
      <c r="O51" s="48">
        <v>1</v>
      </c>
      <c r="P51" s="48"/>
      <c r="Q51" s="48">
        <v>43</v>
      </c>
      <c r="R51" s="48"/>
      <c r="S51" s="48"/>
      <c r="T51" s="48"/>
      <c r="U51" s="48">
        <v>15</v>
      </c>
      <c r="V51" s="48"/>
      <c r="W51" s="49">
        <v>162</v>
      </c>
      <c r="X51" s="49">
        <v>639</v>
      </c>
      <c r="Y51" s="48">
        <v>0</v>
      </c>
      <c r="Z51" s="50">
        <v>18</v>
      </c>
      <c r="AA51" s="49"/>
      <c r="AB51" s="49">
        <v>1</v>
      </c>
      <c r="AC51" s="74"/>
      <c r="AD51" s="75"/>
      <c r="AE51" s="51">
        <v>194</v>
      </c>
      <c r="AF51" s="61">
        <v>4767</v>
      </c>
      <c r="AG51" s="36"/>
      <c r="AH51" s="45"/>
      <c r="AI51" s="80">
        <v>2014</v>
      </c>
      <c r="AJ51" s="78">
        <v>4814</v>
      </c>
      <c r="AK51" s="72">
        <v>1939.623</v>
      </c>
      <c r="AL51" s="82">
        <v>402.99127544661405</v>
      </c>
      <c r="AM51" s="52"/>
      <c r="AN51" s="52"/>
      <c r="AO51" s="52"/>
      <c r="AP51" s="5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</row>
    <row r="52" spans="1:56" s="53" customFormat="1" ht="11.15" customHeight="1" x14ac:dyDescent="0.25">
      <c r="A52" s="45"/>
      <c r="B52" s="109"/>
      <c r="C52" s="84" t="s">
        <v>34</v>
      </c>
      <c r="D52" s="56">
        <v>1174944.1839999999</v>
      </c>
      <c r="E52" s="56">
        <v>2412.8440000000001</v>
      </c>
      <c r="F52" s="56">
        <v>401.53899999999999</v>
      </c>
      <c r="G52" s="56">
        <v>3501.3820000000001</v>
      </c>
      <c r="H52" s="56">
        <v>193818.24600000001</v>
      </c>
      <c r="I52" s="56">
        <v>22840.95</v>
      </c>
      <c r="J52" s="56">
        <v>5695.1750000000002</v>
      </c>
      <c r="K52" s="56">
        <v>203518.22399999999</v>
      </c>
      <c r="L52" s="56">
        <v>106463.466</v>
      </c>
      <c r="M52" s="56">
        <v>3605.578</v>
      </c>
      <c r="N52" s="56"/>
      <c r="O52" s="56">
        <v>2283.0520000000001</v>
      </c>
      <c r="P52" s="56"/>
      <c r="Q52" s="56">
        <v>34740.449999999997</v>
      </c>
      <c r="R52" s="56"/>
      <c r="S52" s="56">
        <v>0</v>
      </c>
      <c r="T52" s="56">
        <v>0</v>
      </c>
      <c r="U52" s="56">
        <v>28571.687000000002</v>
      </c>
      <c r="V52" s="56"/>
      <c r="W52" s="57">
        <v>12868.3</v>
      </c>
      <c r="X52" s="57">
        <v>123378.451</v>
      </c>
      <c r="Y52" s="56">
        <v>85.634</v>
      </c>
      <c r="Z52" s="57">
        <v>7316.97</v>
      </c>
      <c r="AA52" s="57">
        <v>0</v>
      </c>
      <c r="AB52" s="57">
        <v>263.375</v>
      </c>
      <c r="AC52" s="76"/>
      <c r="AD52" s="77"/>
      <c r="AE52" s="58">
        <v>92598.407000000007</v>
      </c>
      <c r="AF52" s="63">
        <v>2019307.9139999999</v>
      </c>
      <c r="AG52" s="32">
        <v>423.60136144325566</v>
      </c>
      <c r="AH52" s="45"/>
      <c r="AI52" s="80">
        <v>2015</v>
      </c>
      <c r="AJ52" s="78">
        <v>4767</v>
      </c>
      <c r="AK52" s="72">
        <v>2019.307914</v>
      </c>
      <c r="AL52" s="82">
        <v>423.60140843297671</v>
      </c>
      <c r="AM52" s="52"/>
      <c r="AN52" s="52"/>
      <c r="AO52" s="52"/>
      <c r="AP52" s="5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</row>
    <row r="53" spans="1:56" s="53" customFormat="1" ht="11.15" customHeight="1" x14ac:dyDescent="0.3">
      <c r="A53" s="45"/>
      <c r="B53" s="108">
        <v>2016</v>
      </c>
      <c r="C53" s="83" t="s">
        <v>35</v>
      </c>
      <c r="D53" s="48">
        <v>2883</v>
      </c>
      <c r="E53" s="48">
        <v>2</v>
      </c>
      <c r="F53" s="48">
        <v>0</v>
      </c>
      <c r="G53" s="48">
        <v>11</v>
      </c>
      <c r="H53" s="48">
        <v>94</v>
      </c>
      <c r="I53" s="48">
        <v>93</v>
      </c>
      <c r="J53" s="48">
        <v>6</v>
      </c>
      <c r="K53" s="48">
        <v>371</v>
      </c>
      <c r="L53" s="48">
        <v>148</v>
      </c>
      <c r="M53" s="48">
        <v>2</v>
      </c>
      <c r="N53" s="48"/>
      <c r="O53" s="48">
        <v>6</v>
      </c>
      <c r="P53" s="48"/>
      <c r="Q53" s="48">
        <v>77</v>
      </c>
      <c r="R53" s="48">
        <v>34</v>
      </c>
      <c r="S53" s="48">
        <v>0</v>
      </c>
      <c r="T53" s="48"/>
      <c r="U53" s="48">
        <v>14</v>
      </c>
      <c r="V53" s="48"/>
      <c r="W53" s="49">
        <v>114</v>
      </c>
      <c r="X53" s="49">
        <v>585</v>
      </c>
      <c r="Y53" s="48"/>
      <c r="Z53" s="50">
        <v>22</v>
      </c>
      <c r="AA53" s="49"/>
      <c r="AB53" s="49">
        <v>2</v>
      </c>
      <c r="AC53" s="74"/>
      <c r="AD53" s="75"/>
      <c r="AE53" s="51">
        <v>202</v>
      </c>
      <c r="AF53" s="61">
        <v>4666</v>
      </c>
      <c r="AG53" s="36"/>
      <c r="AH53" s="45"/>
      <c r="AI53" s="80">
        <v>2016</v>
      </c>
      <c r="AJ53" s="85">
        <v>4666</v>
      </c>
      <c r="AK53" s="86">
        <v>2069</v>
      </c>
      <c r="AL53" s="87">
        <v>443.42048864123444</v>
      </c>
      <c r="AM53" s="52"/>
      <c r="AN53" s="52"/>
      <c r="AO53" s="52"/>
      <c r="AP53" s="5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</row>
    <row r="54" spans="1:56" s="53" customFormat="1" ht="11.15" customHeight="1" x14ac:dyDescent="0.25">
      <c r="A54" s="45"/>
      <c r="B54" s="109"/>
      <c r="C54" s="84" t="s">
        <v>34</v>
      </c>
      <c r="D54" s="56">
        <v>1194861</v>
      </c>
      <c r="E54" s="56">
        <v>3021</v>
      </c>
      <c r="F54" s="56">
        <v>220</v>
      </c>
      <c r="G54" s="56">
        <v>4818</v>
      </c>
      <c r="H54" s="56">
        <v>173358</v>
      </c>
      <c r="I54" s="56">
        <v>22620</v>
      </c>
      <c r="J54" s="56">
        <v>2649</v>
      </c>
      <c r="K54" s="56">
        <v>225044</v>
      </c>
      <c r="L54" s="56">
        <v>100206</v>
      </c>
      <c r="M54" s="56">
        <v>3027</v>
      </c>
      <c r="N54" s="56"/>
      <c r="O54" s="56">
        <v>1678</v>
      </c>
      <c r="P54" s="56"/>
      <c r="Q54" s="56">
        <v>71418</v>
      </c>
      <c r="R54" s="56">
        <v>5674</v>
      </c>
      <c r="S54" s="56">
        <v>432</v>
      </c>
      <c r="T54" s="56"/>
      <c r="U54" s="56">
        <v>26106</v>
      </c>
      <c r="V54" s="56"/>
      <c r="W54" s="57">
        <v>9057</v>
      </c>
      <c r="X54" s="57">
        <v>113327</v>
      </c>
      <c r="Y54" s="56"/>
      <c r="Z54" s="57">
        <v>9315</v>
      </c>
      <c r="AA54" s="57"/>
      <c r="AB54" s="57">
        <v>560</v>
      </c>
      <c r="AC54" s="76"/>
      <c r="AD54" s="77"/>
      <c r="AE54" s="58">
        <v>101478</v>
      </c>
      <c r="AF54" s="63">
        <v>2068869</v>
      </c>
      <c r="AG54" s="32">
        <v>443.39241320188597</v>
      </c>
      <c r="AH54" s="45"/>
      <c r="AI54" s="80">
        <v>2017</v>
      </c>
      <c r="AJ54" s="85">
        <v>4663</v>
      </c>
      <c r="AK54" s="86">
        <v>2195</v>
      </c>
      <c r="AL54" s="87">
        <v>471</v>
      </c>
      <c r="AM54" s="52"/>
      <c r="AN54" s="52"/>
      <c r="AO54" s="52"/>
      <c r="AP54" s="5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</row>
    <row r="55" spans="1:56" s="53" customFormat="1" ht="11.15" customHeight="1" x14ac:dyDescent="0.3">
      <c r="A55" s="45"/>
      <c r="B55" s="108">
        <v>2017</v>
      </c>
      <c r="C55" s="83" t="s">
        <v>35</v>
      </c>
      <c r="D55" s="48">
        <v>3074</v>
      </c>
      <c r="E55" s="48">
        <v>3</v>
      </c>
      <c r="F55" s="48">
        <v>0</v>
      </c>
      <c r="G55" s="48">
        <v>7</v>
      </c>
      <c r="H55" s="48">
        <v>90</v>
      </c>
      <c r="I55" s="48">
        <v>109</v>
      </c>
      <c r="J55" s="48">
        <v>2</v>
      </c>
      <c r="K55" s="48"/>
      <c r="L55" s="48">
        <v>237</v>
      </c>
      <c r="M55" s="48">
        <v>3</v>
      </c>
      <c r="N55" s="48"/>
      <c r="O55" s="48">
        <v>19</v>
      </c>
      <c r="P55" s="48"/>
      <c r="Q55" s="48">
        <v>105</v>
      </c>
      <c r="R55" s="48">
        <v>49</v>
      </c>
      <c r="S55" s="48">
        <v>6</v>
      </c>
      <c r="T55" s="48">
        <v>0</v>
      </c>
      <c r="U55" s="48">
        <v>23</v>
      </c>
      <c r="V55" s="48">
        <v>8</v>
      </c>
      <c r="W55" s="49">
        <v>138</v>
      </c>
      <c r="X55" s="49">
        <v>472</v>
      </c>
      <c r="Y55" s="48">
        <v>57</v>
      </c>
      <c r="Z55" s="50">
        <v>20</v>
      </c>
      <c r="AA55" s="49">
        <v>0</v>
      </c>
      <c r="AB55" s="49">
        <v>3</v>
      </c>
      <c r="AC55" s="74"/>
      <c r="AD55" s="75"/>
      <c r="AE55" s="51">
        <v>238</v>
      </c>
      <c r="AF55" s="61">
        <v>4663</v>
      </c>
      <c r="AG55" s="36"/>
      <c r="AI55" s="80">
        <v>2018</v>
      </c>
      <c r="AJ55" s="85">
        <v>4780</v>
      </c>
      <c r="AK55" s="86">
        <v>2366.5296170000001</v>
      </c>
      <c r="AL55" s="87">
        <v>495.08987803347281</v>
      </c>
      <c r="AM55" s="52"/>
      <c r="AN55" s="52"/>
      <c r="AO55" s="52"/>
      <c r="AP55" s="5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</row>
    <row r="56" spans="1:56" s="53" customFormat="1" ht="11.15" customHeight="1" x14ac:dyDescent="0.25">
      <c r="A56" s="45"/>
      <c r="B56" s="109"/>
      <c r="C56" s="84" t="s">
        <v>34</v>
      </c>
      <c r="D56" s="56">
        <v>1328241.6189999999</v>
      </c>
      <c r="E56" s="56">
        <v>3619.5</v>
      </c>
      <c r="F56" s="56">
        <v>174.02</v>
      </c>
      <c r="G56" s="56">
        <v>2882.2849999999999</v>
      </c>
      <c r="H56" s="56">
        <v>169752.63399999999</v>
      </c>
      <c r="I56" s="56">
        <v>26550.899000000001</v>
      </c>
      <c r="J56" s="56">
        <v>954.53599999999994</v>
      </c>
      <c r="K56" s="56"/>
      <c r="L56" s="56">
        <v>201670.22200000001</v>
      </c>
      <c r="M56" s="56">
        <v>6577.1210000000001</v>
      </c>
      <c r="N56" s="56"/>
      <c r="O56" s="56">
        <v>4952.6469999999999</v>
      </c>
      <c r="P56" s="56"/>
      <c r="Q56" s="56">
        <v>96337.607000000004</v>
      </c>
      <c r="R56" s="56">
        <v>8430.2369999999992</v>
      </c>
      <c r="S56" s="56">
        <v>5723</v>
      </c>
      <c r="T56" s="56">
        <v>0</v>
      </c>
      <c r="U56" s="56">
        <v>65149.972000000002</v>
      </c>
      <c r="V56" s="56">
        <v>3267.768</v>
      </c>
      <c r="W56" s="57">
        <v>10795.647000000001</v>
      </c>
      <c r="X56" s="57">
        <v>91406.275999999998</v>
      </c>
      <c r="Y56" s="56">
        <v>33586.059000000001</v>
      </c>
      <c r="Z56" s="57">
        <v>8559.4779999999992</v>
      </c>
      <c r="AA56" s="57">
        <v>0</v>
      </c>
      <c r="AB56" s="57">
        <v>916.87900000000002</v>
      </c>
      <c r="AC56" s="76"/>
      <c r="AD56" s="77"/>
      <c r="AE56" s="58">
        <v>125635.99400000001</v>
      </c>
      <c r="AF56" s="63">
        <v>2195184</v>
      </c>
      <c r="AG56" s="32">
        <f>(AF56/AF55)</f>
        <v>470.76645936092643</v>
      </c>
      <c r="AI56" s="80">
        <v>2019</v>
      </c>
      <c r="AJ56" s="85">
        <v>4984</v>
      </c>
      <c r="AK56" s="86">
        <v>2456.1564099999996</v>
      </c>
      <c r="AL56" s="87">
        <v>492.80826845906893</v>
      </c>
      <c r="AM56" s="52"/>
      <c r="AN56" s="52"/>
      <c r="AO56" s="52"/>
      <c r="AP56" s="5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</row>
    <row r="57" spans="1:56" s="53" customFormat="1" ht="11.15" customHeight="1" x14ac:dyDescent="0.3">
      <c r="A57" s="45"/>
      <c r="B57" s="106">
        <v>2018</v>
      </c>
      <c r="C57" s="88" t="s">
        <v>35</v>
      </c>
      <c r="D57" s="48">
        <v>3092</v>
      </c>
      <c r="E57" s="48">
        <v>2</v>
      </c>
      <c r="F57" s="48">
        <v>1</v>
      </c>
      <c r="G57" s="48">
        <v>6</v>
      </c>
      <c r="H57" s="48">
        <v>85</v>
      </c>
      <c r="I57" s="48">
        <v>103</v>
      </c>
      <c r="J57" s="48">
        <v>66</v>
      </c>
      <c r="K57" s="48">
        <v>0</v>
      </c>
      <c r="L57" s="48">
        <v>285</v>
      </c>
      <c r="M57" s="48">
        <v>2</v>
      </c>
      <c r="N57" s="48"/>
      <c r="O57" s="48">
        <v>7</v>
      </c>
      <c r="P57" s="48"/>
      <c r="Q57" s="48">
        <v>125</v>
      </c>
      <c r="R57" s="48">
        <v>63</v>
      </c>
      <c r="S57" s="48">
        <v>21</v>
      </c>
      <c r="T57" s="48">
        <v>0</v>
      </c>
      <c r="U57" s="48">
        <v>33</v>
      </c>
      <c r="V57" s="48">
        <v>11</v>
      </c>
      <c r="W57" s="49">
        <v>149</v>
      </c>
      <c r="X57" s="49">
        <v>382</v>
      </c>
      <c r="Y57" s="48">
        <v>45</v>
      </c>
      <c r="Z57" s="50">
        <v>20</v>
      </c>
      <c r="AA57" s="49">
        <v>0</v>
      </c>
      <c r="AB57" s="49">
        <v>2</v>
      </c>
      <c r="AC57" s="74"/>
      <c r="AD57" s="75">
        <v>0</v>
      </c>
      <c r="AE57" s="51">
        <v>280</v>
      </c>
      <c r="AF57" s="61">
        <v>4780</v>
      </c>
      <c r="AG57" s="59"/>
      <c r="AI57" s="80">
        <v>2020</v>
      </c>
      <c r="AJ57" s="85">
        <v>5070</v>
      </c>
      <c r="AK57" s="86">
        <v>2677.2061599999993</v>
      </c>
      <c r="AL57" s="87">
        <v>514.27874082840231</v>
      </c>
      <c r="AM57" s="52"/>
      <c r="AN57" s="52"/>
      <c r="AO57" s="52"/>
      <c r="AP57" s="5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</row>
    <row r="58" spans="1:56" ht="15" customHeight="1" thickBot="1" x14ac:dyDescent="0.3">
      <c r="B58" s="107"/>
      <c r="C58" s="89" t="s">
        <v>34</v>
      </c>
      <c r="D58" s="56">
        <v>1375890.0930000001</v>
      </c>
      <c r="E58" s="56">
        <v>2388.25</v>
      </c>
      <c r="F58" s="56">
        <v>2710.7530000000002</v>
      </c>
      <c r="G58" s="56">
        <v>2494.3870000000002</v>
      </c>
      <c r="H58" s="56">
        <v>165528.78400000001</v>
      </c>
      <c r="I58" s="56">
        <v>24703.611000000001</v>
      </c>
      <c r="J58" s="56">
        <v>30162.816999999999</v>
      </c>
      <c r="K58" s="56">
        <v>0</v>
      </c>
      <c r="L58" s="56">
        <v>243522.46100000001</v>
      </c>
      <c r="M58" s="56">
        <v>5087.2709999999997</v>
      </c>
      <c r="N58" s="56"/>
      <c r="O58" s="56">
        <v>1407.68</v>
      </c>
      <c r="P58" s="56"/>
      <c r="Q58" s="56">
        <v>118267.26300000001</v>
      </c>
      <c r="R58" s="56">
        <v>10559.083000000001</v>
      </c>
      <c r="S58" s="56">
        <v>11274.88</v>
      </c>
      <c r="T58" s="56">
        <v>0</v>
      </c>
      <c r="U58" s="56">
        <v>110403.67600000001</v>
      </c>
      <c r="V58" s="56">
        <v>5574.1549999999997</v>
      </c>
      <c r="W58" s="57">
        <v>12227.183999999999</v>
      </c>
      <c r="X58" s="57">
        <v>74012.936000000002</v>
      </c>
      <c r="Y58" s="56">
        <v>17862.641</v>
      </c>
      <c r="Z58" s="57">
        <v>8950.5049999999992</v>
      </c>
      <c r="AA58" s="57">
        <v>0</v>
      </c>
      <c r="AB58" s="57">
        <v>601.95399999999995</v>
      </c>
      <c r="AC58" s="76"/>
      <c r="AD58" s="77">
        <v>0</v>
      </c>
      <c r="AE58" s="58">
        <v>142899.23300000001</v>
      </c>
      <c r="AF58" s="90">
        <v>2366529.6170000001</v>
      </c>
      <c r="AG58" s="32">
        <v>495.08987803347281</v>
      </c>
      <c r="AH58" s="3"/>
      <c r="AI58" s="80">
        <v>2021</v>
      </c>
      <c r="AJ58" s="85">
        <v>5221</v>
      </c>
      <c r="AK58" s="86">
        <v>2739.3454979999997</v>
      </c>
      <c r="AL58" s="87">
        <v>524.6783179467534</v>
      </c>
      <c r="AP58" s="4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</row>
    <row r="59" spans="1:56" ht="15" customHeight="1" x14ac:dyDescent="0.3">
      <c r="B59" s="106">
        <v>2019</v>
      </c>
      <c r="C59" s="88" t="s">
        <v>35</v>
      </c>
      <c r="D59" s="48">
        <v>3195</v>
      </c>
      <c r="E59" s="48">
        <v>1</v>
      </c>
      <c r="F59" s="48">
        <v>0</v>
      </c>
      <c r="G59" s="48">
        <v>3</v>
      </c>
      <c r="H59" s="48">
        <v>95</v>
      </c>
      <c r="I59" s="48">
        <v>109</v>
      </c>
      <c r="J59" s="48">
        <v>99</v>
      </c>
      <c r="K59" s="48">
        <v>0</v>
      </c>
      <c r="L59" s="48">
        <v>306</v>
      </c>
      <c r="M59" s="48">
        <v>2</v>
      </c>
      <c r="N59" s="48"/>
      <c r="O59" s="48">
        <v>7</v>
      </c>
      <c r="P59" s="48"/>
      <c r="Q59" s="48">
        <v>142</v>
      </c>
      <c r="R59" s="48">
        <v>81</v>
      </c>
      <c r="S59" s="48">
        <v>33</v>
      </c>
      <c r="T59" s="48">
        <v>0</v>
      </c>
      <c r="U59" s="48">
        <v>27</v>
      </c>
      <c r="V59" s="48">
        <v>8</v>
      </c>
      <c r="W59" s="49">
        <v>121</v>
      </c>
      <c r="X59" s="49">
        <v>447</v>
      </c>
      <c r="Y59" s="48">
        <v>38</v>
      </c>
      <c r="Z59" s="50">
        <v>23</v>
      </c>
      <c r="AA59" s="49">
        <v>0</v>
      </c>
      <c r="AB59" s="49">
        <v>2</v>
      </c>
      <c r="AC59" s="74"/>
      <c r="AD59" s="75">
        <v>0</v>
      </c>
      <c r="AE59" s="51">
        <v>245</v>
      </c>
      <c r="AF59" s="61">
        <f>SUM(D59:AE59)</f>
        <v>4984</v>
      </c>
      <c r="AG59" s="92"/>
      <c r="AH59" s="3"/>
      <c r="AI59" s="80">
        <v>2022</v>
      </c>
      <c r="AJ59" s="85">
        <v>5505</v>
      </c>
      <c r="AK59" s="86">
        <v>2871.9967678800008</v>
      </c>
      <c r="AL59" s="87">
        <v>521.70695147683932</v>
      </c>
      <c r="AP59" s="4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</row>
    <row r="60" spans="1:56" ht="15" customHeight="1" thickBot="1" x14ac:dyDescent="0.3">
      <c r="B60" s="107"/>
      <c r="C60" s="89" t="s">
        <v>34</v>
      </c>
      <c r="D60" s="56">
        <v>1425515.629</v>
      </c>
      <c r="E60" s="56">
        <v>1161.0899999999999</v>
      </c>
      <c r="F60" s="56">
        <v>466.089</v>
      </c>
      <c r="G60" s="56">
        <v>1312.1410000000001</v>
      </c>
      <c r="H60" s="56">
        <v>179122.761</v>
      </c>
      <c r="I60" s="56">
        <v>26260.325000000001</v>
      </c>
      <c r="J60" s="56">
        <v>43534.629000000001</v>
      </c>
      <c r="K60" s="56">
        <v>0</v>
      </c>
      <c r="L60" s="56">
        <v>276368.96600000001</v>
      </c>
      <c r="M60" s="56">
        <v>7593.3609999999999</v>
      </c>
      <c r="N60" s="56"/>
      <c r="O60" s="56">
        <v>1413.4860000000001</v>
      </c>
      <c r="P60" s="56"/>
      <c r="Q60" s="56">
        <v>129231.598</v>
      </c>
      <c r="R60" s="56">
        <v>13319.173000000001</v>
      </c>
      <c r="S60" s="56">
        <v>18796.587</v>
      </c>
      <c r="T60" s="56">
        <v>0</v>
      </c>
      <c r="U60" s="56">
        <v>69816.313999999998</v>
      </c>
      <c r="V60" s="56">
        <v>4499.7730000000001</v>
      </c>
      <c r="W60" s="57">
        <v>9734.7360000000008</v>
      </c>
      <c r="X60" s="57">
        <v>85575.154999999999</v>
      </c>
      <c r="Y60" s="56">
        <v>14993.169</v>
      </c>
      <c r="Z60" s="57">
        <v>10081.885</v>
      </c>
      <c r="AA60" s="57">
        <v>0</v>
      </c>
      <c r="AB60" s="57">
        <v>689.22699999999998</v>
      </c>
      <c r="AC60" s="76"/>
      <c r="AD60" s="77">
        <v>0</v>
      </c>
      <c r="AE60" s="58">
        <v>136670.31599999999</v>
      </c>
      <c r="AF60" s="90">
        <f>SUM(D60:AE60)</f>
        <v>2456156.4099999997</v>
      </c>
      <c r="AG60" s="93">
        <f t="shared" ref="AG60" si="0">AF60/AF59</f>
        <v>492.80826845906898</v>
      </c>
      <c r="AH60" s="3"/>
      <c r="AI60" s="80">
        <v>2023</v>
      </c>
      <c r="AJ60" s="85">
        <f>AF67</f>
        <v>5736</v>
      </c>
      <c r="AK60" s="86">
        <f>AF68/1000</f>
        <v>3037.9105150000009</v>
      </c>
      <c r="AL60" s="87">
        <f>AF68/AF67</f>
        <v>529.62177737099046</v>
      </c>
      <c r="AP60" s="4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</row>
    <row r="61" spans="1:56" s="53" customFormat="1" ht="11.15" customHeight="1" x14ac:dyDescent="0.3">
      <c r="A61" s="45"/>
      <c r="B61" s="106">
        <v>2020</v>
      </c>
      <c r="C61" s="88" t="s">
        <v>35</v>
      </c>
      <c r="D61" s="48">
        <v>3316</v>
      </c>
      <c r="E61" s="48">
        <v>1</v>
      </c>
      <c r="F61" s="48">
        <v>0</v>
      </c>
      <c r="G61" s="48">
        <v>0</v>
      </c>
      <c r="H61" s="48">
        <v>93</v>
      </c>
      <c r="I61" s="48">
        <v>95</v>
      </c>
      <c r="J61" s="48">
        <v>156</v>
      </c>
      <c r="K61" s="48">
        <v>0</v>
      </c>
      <c r="L61" s="48">
        <v>300</v>
      </c>
      <c r="M61" s="48">
        <v>2</v>
      </c>
      <c r="N61" s="48"/>
      <c r="O61" s="48">
        <v>7</v>
      </c>
      <c r="P61" s="48"/>
      <c r="Q61" s="48">
        <v>154</v>
      </c>
      <c r="R61" s="48">
        <v>96</v>
      </c>
      <c r="S61" s="48">
        <v>36</v>
      </c>
      <c r="T61" s="48">
        <v>0</v>
      </c>
      <c r="U61" s="48">
        <v>23</v>
      </c>
      <c r="V61" s="48">
        <v>8</v>
      </c>
      <c r="W61" s="49">
        <v>119</v>
      </c>
      <c r="X61" s="49">
        <v>387</v>
      </c>
      <c r="Y61" s="48">
        <v>37</v>
      </c>
      <c r="Z61" s="50">
        <v>22</v>
      </c>
      <c r="AA61" s="49">
        <v>0</v>
      </c>
      <c r="AB61" s="49">
        <v>1</v>
      </c>
      <c r="AC61" s="74"/>
      <c r="AD61" s="75">
        <v>0</v>
      </c>
      <c r="AE61" s="51">
        <v>217</v>
      </c>
      <c r="AF61" s="61">
        <v>5070</v>
      </c>
      <c r="AG61" s="59"/>
      <c r="AH61" s="3"/>
      <c r="AI61" s="80">
        <v>2024</v>
      </c>
      <c r="AJ61" s="85">
        <f>AF69</f>
        <v>5739</v>
      </c>
      <c r="AK61" s="86">
        <f>AF70/1000</f>
        <v>3020.6119959999996</v>
      </c>
      <c r="AL61" s="87">
        <f>AF70/AF69</f>
        <v>526.33071894058196</v>
      </c>
      <c r="AM61" s="52"/>
      <c r="AN61" s="52"/>
      <c r="AO61" s="52"/>
      <c r="AP61" s="5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</row>
    <row r="62" spans="1:56" ht="15" customHeight="1" thickBot="1" x14ac:dyDescent="0.3">
      <c r="B62" s="107"/>
      <c r="C62" s="89" t="s">
        <v>34</v>
      </c>
      <c r="D62" s="56">
        <v>1555105.3189999999</v>
      </c>
      <c r="E62" s="56">
        <v>1197</v>
      </c>
      <c r="F62" s="56">
        <v>0</v>
      </c>
      <c r="G62" s="56">
        <v>0</v>
      </c>
      <c r="H62" s="56">
        <v>187766.367</v>
      </c>
      <c r="I62" s="56">
        <v>23566.314999999999</v>
      </c>
      <c r="J62" s="56">
        <v>71569.392999999996</v>
      </c>
      <c r="K62" s="56">
        <v>0</v>
      </c>
      <c r="L62" s="56">
        <v>257018.068</v>
      </c>
      <c r="M62" s="56">
        <v>6335.3950000000004</v>
      </c>
      <c r="N62" s="56"/>
      <c r="O62" s="56">
        <v>1573.0640000000001</v>
      </c>
      <c r="P62" s="56"/>
      <c r="Q62" s="56">
        <v>145771.31700000001</v>
      </c>
      <c r="R62" s="56">
        <v>15799.405000000001</v>
      </c>
      <c r="S62" s="56">
        <v>20105.527999999998</v>
      </c>
      <c r="T62" s="56">
        <v>0</v>
      </c>
      <c r="U62" s="56">
        <v>102669.288</v>
      </c>
      <c r="V62" s="56">
        <v>4387.2340000000004</v>
      </c>
      <c r="W62" s="57">
        <v>11688.632</v>
      </c>
      <c r="X62" s="57">
        <v>92517.479000000007</v>
      </c>
      <c r="Y62" s="56">
        <v>19351.482</v>
      </c>
      <c r="Z62" s="57">
        <v>9299.1010000000006</v>
      </c>
      <c r="AA62" s="57">
        <v>0</v>
      </c>
      <c r="AB62" s="57">
        <v>345.14400000000001</v>
      </c>
      <c r="AC62" s="76"/>
      <c r="AD62" s="77">
        <v>0</v>
      </c>
      <c r="AE62" s="58">
        <v>151140.62899999999</v>
      </c>
      <c r="AF62" s="90">
        <v>2677206.1599999992</v>
      </c>
      <c r="AG62" s="32">
        <v>514.27874082840231</v>
      </c>
      <c r="AH62" s="3"/>
      <c r="AI62" s="45"/>
      <c r="AJ62" s="94"/>
      <c r="AK62" s="95"/>
      <c r="AL62" s="96"/>
      <c r="AP62" s="4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</row>
    <row r="63" spans="1:56" ht="15" customHeight="1" x14ac:dyDescent="0.3">
      <c r="B63" s="106">
        <v>2021</v>
      </c>
      <c r="C63" s="88" t="s">
        <v>35</v>
      </c>
      <c r="D63" s="48">
        <v>3452</v>
      </c>
      <c r="E63" s="48">
        <v>0</v>
      </c>
      <c r="F63" s="48">
        <v>0</v>
      </c>
      <c r="G63" s="48">
        <v>0</v>
      </c>
      <c r="H63" s="48">
        <v>97</v>
      </c>
      <c r="I63" s="48">
        <v>78</v>
      </c>
      <c r="J63" s="48">
        <v>220</v>
      </c>
      <c r="K63" s="48">
        <v>0</v>
      </c>
      <c r="L63" s="48">
        <v>308</v>
      </c>
      <c r="M63" s="48">
        <v>7</v>
      </c>
      <c r="N63" s="48"/>
      <c r="O63" s="48">
        <v>7</v>
      </c>
      <c r="P63" s="48"/>
      <c r="Q63" s="48">
        <v>166</v>
      </c>
      <c r="R63" s="48">
        <v>77</v>
      </c>
      <c r="S63" s="48">
        <v>30</v>
      </c>
      <c r="T63" s="48">
        <v>0</v>
      </c>
      <c r="U63" s="48">
        <v>15</v>
      </c>
      <c r="V63" s="48">
        <v>13</v>
      </c>
      <c r="W63" s="49">
        <v>93</v>
      </c>
      <c r="X63" s="49">
        <v>367</v>
      </c>
      <c r="Y63" s="48">
        <v>34</v>
      </c>
      <c r="Z63" s="50">
        <v>18</v>
      </c>
      <c r="AA63" s="49">
        <v>0</v>
      </c>
      <c r="AB63" s="49">
        <v>1</v>
      </c>
      <c r="AC63" s="74"/>
      <c r="AD63" s="75">
        <v>0</v>
      </c>
      <c r="AE63" s="51">
        <v>238</v>
      </c>
      <c r="AF63" s="61">
        <v>5221</v>
      </c>
      <c r="AG63" s="59"/>
      <c r="AH63" s="53"/>
      <c r="AI63" s="45"/>
      <c r="AJ63" s="45"/>
      <c r="AK63" s="45"/>
      <c r="AL63" s="45"/>
      <c r="AP63" s="4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</row>
    <row r="64" spans="1:56" ht="15" customHeight="1" thickBot="1" x14ac:dyDescent="0.3">
      <c r="B64" s="107"/>
      <c r="C64" s="89" t="s">
        <v>34</v>
      </c>
      <c r="D64" s="56">
        <v>1625672.01</v>
      </c>
      <c r="E64" s="56">
        <v>0</v>
      </c>
      <c r="F64" s="56">
        <v>0</v>
      </c>
      <c r="G64" s="56">
        <v>0</v>
      </c>
      <c r="H64" s="56">
        <v>198888.94699999999</v>
      </c>
      <c r="I64" s="56">
        <v>18840.974999999999</v>
      </c>
      <c r="J64" s="56">
        <v>100632.23699999999</v>
      </c>
      <c r="K64" s="56">
        <v>0</v>
      </c>
      <c r="L64" s="56">
        <v>242331.22</v>
      </c>
      <c r="M64" s="56">
        <v>13332.615</v>
      </c>
      <c r="N64" s="56"/>
      <c r="O64" s="56">
        <v>1602.644</v>
      </c>
      <c r="P64" s="56"/>
      <c r="Q64" s="56">
        <v>158472.17600000001</v>
      </c>
      <c r="R64" s="56">
        <v>12889.375</v>
      </c>
      <c r="S64" s="56">
        <v>19974.319</v>
      </c>
      <c r="T64" s="56">
        <v>0</v>
      </c>
      <c r="U64" s="56">
        <v>55880.44</v>
      </c>
      <c r="V64" s="56">
        <v>11166.834999999999</v>
      </c>
      <c r="W64" s="57">
        <v>8382.8709999999992</v>
      </c>
      <c r="X64" s="57">
        <v>89334.252999999997</v>
      </c>
      <c r="Y64" s="56">
        <v>16534.968000000001</v>
      </c>
      <c r="Z64" s="57">
        <v>7018.2389999999996</v>
      </c>
      <c r="AA64" s="57">
        <v>0</v>
      </c>
      <c r="AB64" s="57">
        <v>121.875</v>
      </c>
      <c r="AC64" s="76"/>
      <c r="AD64" s="77">
        <v>0</v>
      </c>
      <c r="AE64" s="58">
        <v>158269.49900000001</v>
      </c>
      <c r="AF64" s="90">
        <v>2739345.4979999997</v>
      </c>
      <c r="AG64" s="32">
        <v>524.6783179467534</v>
      </c>
      <c r="AH64" s="3"/>
      <c r="AI64" s="45"/>
      <c r="AJ64" s="94"/>
      <c r="AK64" s="95"/>
      <c r="AL64" s="96"/>
      <c r="AP64" s="4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</row>
    <row r="65" spans="2:56" ht="15" customHeight="1" x14ac:dyDescent="0.3">
      <c r="B65" s="106">
        <v>2022</v>
      </c>
      <c r="C65" s="88" t="s">
        <v>35</v>
      </c>
      <c r="D65" s="48">
        <v>3588</v>
      </c>
      <c r="E65" s="48">
        <v>0</v>
      </c>
      <c r="F65" s="48">
        <v>0</v>
      </c>
      <c r="G65" s="48">
        <v>0</v>
      </c>
      <c r="H65" s="48">
        <v>99</v>
      </c>
      <c r="I65" s="48">
        <v>93</v>
      </c>
      <c r="J65" s="48">
        <v>277</v>
      </c>
      <c r="K65" s="48">
        <v>0</v>
      </c>
      <c r="L65" s="48">
        <v>328</v>
      </c>
      <c r="M65" s="48">
        <v>7</v>
      </c>
      <c r="N65" s="48"/>
      <c r="O65" s="48">
        <v>10</v>
      </c>
      <c r="P65" s="48"/>
      <c r="Q65" s="48">
        <v>152</v>
      </c>
      <c r="R65" s="48">
        <v>72</v>
      </c>
      <c r="S65" s="48">
        <v>26</v>
      </c>
      <c r="T65" s="48">
        <v>0</v>
      </c>
      <c r="U65" s="48">
        <v>14</v>
      </c>
      <c r="V65" s="48">
        <v>10</v>
      </c>
      <c r="W65" s="48">
        <v>115</v>
      </c>
      <c r="X65" s="48">
        <v>445</v>
      </c>
      <c r="Y65" s="48">
        <v>33</v>
      </c>
      <c r="Z65" s="48">
        <v>24</v>
      </c>
      <c r="AA65" s="48">
        <v>0</v>
      </c>
      <c r="AB65" s="48">
        <v>4</v>
      </c>
      <c r="AC65" s="48">
        <v>1</v>
      </c>
      <c r="AD65" s="48">
        <v>0</v>
      </c>
      <c r="AE65" s="53">
        <v>207</v>
      </c>
      <c r="AF65" s="61">
        <f t="shared" ref="AF65:AF70" si="1">SUM(D65:AE65)</f>
        <v>5505</v>
      </c>
      <c r="AG65" s="59"/>
      <c r="AH65" s="53"/>
      <c r="AI65" s="45"/>
      <c r="AJ65" s="45"/>
      <c r="AK65" s="45"/>
      <c r="AL65" s="45"/>
      <c r="AP65" s="4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</row>
    <row r="66" spans="2:56" ht="15.65" customHeight="1" thickBot="1" x14ac:dyDescent="0.3">
      <c r="B66" s="107"/>
      <c r="C66" s="89" t="s">
        <v>34</v>
      </c>
      <c r="D66" s="56">
        <v>1740684.76297</v>
      </c>
      <c r="E66" s="56">
        <v>0</v>
      </c>
      <c r="F66" s="56">
        <v>525.63099999999997</v>
      </c>
      <c r="G66" s="56">
        <v>0</v>
      </c>
      <c r="H66" s="56">
        <v>202270.29399999999</v>
      </c>
      <c r="I66" s="56">
        <v>22788.151000000002</v>
      </c>
      <c r="J66" s="56">
        <v>128583.40700000001</v>
      </c>
      <c r="K66" s="56">
        <v>0</v>
      </c>
      <c r="L66" s="56">
        <v>242512.68165000001</v>
      </c>
      <c r="M66" s="56">
        <v>12399.567999999999</v>
      </c>
      <c r="N66" s="56"/>
      <c r="O66" s="56">
        <v>2116.6309999999999</v>
      </c>
      <c r="P66" s="56"/>
      <c r="Q66" s="56">
        <v>146781.02299999999</v>
      </c>
      <c r="R66" s="56">
        <v>12715.587</v>
      </c>
      <c r="S66" s="56">
        <v>16872.3858</v>
      </c>
      <c r="T66" s="56">
        <v>0</v>
      </c>
      <c r="U66" s="56">
        <v>52568.398999999998</v>
      </c>
      <c r="V66" s="56">
        <v>8851.3011999999999</v>
      </c>
      <c r="W66" s="56">
        <v>9243.8739999999998</v>
      </c>
      <c r="X66" s="56">
        <v>97455.684999999998</v>
      </c>
      <c r="Y66" s="56">
        <v>12215.30969</v>
      </c>
      <c r="Z66" s="56">
        <v>10620.169</v>
      </c>
      <c r="AA66" s="56">
        <v>0</v>
      </c>
      <c r="AB66" s="56">
        <v>968.98599999999999</v>
      </c>
      <c r="AC66" s="56">
        <v>437.20299999999997</v>
      </c>
      <c r="AD66" s="56">
        <v>0</v>
      </c>
      <c r="AE66" s="58">
        <v>151385.71857</v>
      </c>
      <c r="AF66" s="90">
        <f t="shared" si="1"/>
        <v>2871996.7678800006</v>
      </c>
      <c r="AG66" s="32">
        <f>(AF66/AF65)</f>
        <v>521.70695147683932</v>
      </c>
      <c r="AH66" s="3"/>
      <c r="AI66" s="45"/>
      <c r="AJ66" s="94"/>
      <c r="AK66" s="95"/>
      <c r="AL66" s="96"/>
      <c r="AP66" s="4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</row>
    <row r="67" spans="2:56" ht="15.65" customHeight="1" x14ac:dyDescent="0.3">
      <c r="B67" s="106">
        <v>2023</v>
      </c>
      <c r="C67" s="88" t="s">
        <v>35</v>
      </c>
      <c r="D67" s="56">
        <v>3725</v>
      </c>
      <c r="E67" s="56">
        <v>0</v>
      </c>
      <c r="F67" s="56">
        <v>0</v>
      </c>
      <c r="G67" s="56">
        <v>0</v>
      </c>
      <c r="H67" s="56">
        <v>96</v>
      </c>
      <c r="I67" s="56">
        <v>104</v>
      </c>
      <c r="J67" s="56">
        <v>343</v>
      </c>
      <c r="K67" s="56">
        <v>0</v>
      </c>
      <c r="L67" s="56">
        <v>321</v>
      </c>
      <c r="M67" s="56">
        <v>7</v>
      </c>
      <c r="N67" s="56">
        <v>1</v>
      </c>
      <c r="O67" s="56">
        <v>5</v>
      </c>
      <c r="P67" s="56">
        <v>3</v>
      </c>
      <c r="Q67" s="56">
        <v>133</v>
      </c>
      <c r="R67" s="56">
        <v>94</v>
      </c>
      <c r="S67" s="56">
        <v>30</v>
      </c>
      <c r="T67" s="56">
        <v>0</v>
      </c>
      <c r="U67" s="56">
        <v>21</v>
      </c>
      <c r="V67" s="56">
        <v>3</v>
      </c>
      <c r="W67" s="56">
        <v>108</v>
      </c>
      <c r="X67" s="56">
        <v>433</v>
      </c>
      <c r="Y67" s="56">
        <v>43</v>
      </c>
      <c r="Z67" s="56">
        <v>20</v>
      </c>
      <c r="AA67" s="56">
        <v>0</v>
      </c>
      <c r="AB67" s="56">
        <v>5</v>
      </c>
      <c r="AC67" s="56">
        <v>13</v>
      </c>
      <c r="AD67" s="56">
        <v>0</v>
      </c>
      <c r="AE67" s="51">
        <v>228</v>
      </c>
      <c r="AF67" s="61">
        <f t="shared" si="1"/>
        <v>5736</v>
      </c>
      <c r="AG67" s="32"/>
      <c r="AH67" s="53"/>
      <c r="AI67" s="45"/>
      <c r="AJ67" s="45"/>
      <c r="AK67" s="45"/>
      <c r="AL67" s="45"/>
    </row>
    <row r="68" spans="2:56" ht="15.65" customHeight="1" thickBot="1" x14ac:dyDescent="0.35">
      <c r="B68" s="107"/>
      <c r="C68" s="89" t="s">
        <v>34</v>
      </c>
      <c r="D68" s="56">
        <v>1864401.199</v>
      </c>
      <c r="E68" s="56">
        <v>0</v>
      </c>
      <c r="F68" s="56">
        <v>355.84399999999999</v>
      </c>
      <c r="G68" s="56">
        <v>0</v>
      </c>
      <c r="H68" s="56">
        <v>197631.334</v>
      </c>
      <c r="I68" s="56">
        <v>25555.072</v>
      </c>
      <c r="J68" s="56">
        <v>164732.63200000001</v>
      </c>
      <c r="K68" s="56">
        <v>0</v>
      </c>
      <c r="L68" s="56">
        <v>236674.19699999999</v>
      </c>
      <c r="M68" s="56">
        <v>12552.306</v>
      </c>
      <c r="N68" s="56">
        <v>283.64999999999998</v>
      </c>
      <c r="O68" s="56">
        <v>1056.9190000000001</v>
      </c>
      <c r="P68" s="56">
        <v>880.875</v>
      </c>
      <c r="Q68" s="56">
        <v>127082.465</v>
      </c>
      <c r="R68" s="56">
        <v>16474.274000000001</v>
      </c>
      <c r="S68" s="56">
        <v>24462.991999999998</v>
      </c>
      <c r="T68" s="56">
        <v>0</v>
      </c>
      <c r="U68" s="56">
        <v>53731.472000000002</v>
      </c>
      <c r="V68" s="56">
        <v>4125.723</v>
      </c>
      <c r="W68" s="56">
        <v>9507.7479999999996</v>
      </c>
      <c r="X68" s="56">
        <v>93604.593999999997</v>
      </c>
      <c r="Y68" s="56">
        <v>16045.829</v>
      </c>
      <c r="Z68" s="56">
        <v>9050.2119999999995</v>
      </c>
      <c r="AA68" s="56">
        <v>0</v>
      </c>
      <c r="AB68" s="56">
        <v>1219.933</v>
      </c>
      <c r="AC68" s="56">
        <v>3108.1970000000001</v>
      </c>
      <c r="AD68" s="56">
        <v>0</v>
      </c>
      <c r="AE68" s="58">
        <v>175373.04800000001</v>
      </c>
      <c r="AF68" s="90">
        <f t="shared" si="1"/>
        <v>3037910.5150000011</v>
      </c>
      <c r="AG68" s="32">
        <f>(AF68/AF67)</f>
        <v>529.62177737099046</v>
      </c>
      <c r="AH68" s="97" t="s">
        <v>44</v>
      </c>
      <c r="AI68" s="45"/>
      <c r="AJ68" s="94"/>
      <c r="AK68" s="95"/>
      <c r="AL68" s="96"/>
    </row>
    <row r="69" spans="2:56" ht="15.65" customHeight="1" x14ac:dyDescent="0.3">
      <c r="B69" s="106">
        <v>2024</v>
      </c>
      <c r="C69" s="88" t="s">
        <v>35</v>
      </c>
      <c r="D69" s="56">
        <f>IFERROR(VLOOKUP(D$6,'[2]OEFIA Detail'!$B$8:$AT$38,19,FALSE),0)</f>
        <v>3698</v>
      </c>
      <c r="E69" s="56">
        <f>IFERROR(VLOOKUP(E$6,'[2]OEFIA Detail'!$B$8:$AT$38,19,FALSE),0)</f>
        <v>2</v>
      </c>
      <c r="F69" s="56">
        <f>IFERROR(VLOOKUP(F$6,'[2]OEFIA Detail'!$B$8:$AT$38,19,FALSE),0)</f>
        <v>0</v>
      </c>
      <c r="G69" s="56">
        <f>IFERROR(VLOOKUP(G$6,'[2]OEFIA Detail'!$B$8:$AT$38,19,FALSE),0)</f>
        <v>0</v>
      </c>
      <c r="H69" s="56">
        <f>IFERROR(VLOOKUP(H$6,'[2]OEFIA Detail'!$B$8:$AT$38,19,FALSE),0)</f>
        <v>90</v>
      </c>
      <c r="I69" s="56">
        <f>IFERROR(VLOOKUP(I$6,'[2]OEFIA Detail'!$B$8:$AT$38,19,FALSE),0)</f>
        <v>115</v>
      </c>
      <c r="J69" s="56">
        <f>IFERROR(VLOOKUP(J$6,'[2]OEFIA Detail'!$B$8:$AT$38,19,FALSE),0)</f>
        <v>381</v>
      </c>
      <c r="K69" s="56">
        <f>IFERROR(VLOOKUP(K$6,'[2]OEFIA Detail'!$B$8:$AT$38,42,FALSE),0)</f>
        <v>0</v>
      </c>
      <c r="L69" s="56">
        <f>IFERROR(VLOOKUP(L$6,'[2]OEFIA Detail'!$B$8:$AT$38,19,FALSE),0)</f>
        <v>333</v>
      </c>
      <c r="M69" s="56">
        <f>IFERROR(VLOOKUP(M$6,'[2]OEFIA Detail'!$B$8:$AT$38,19,FALSE),0)</f>
        <v>10</v>
      </c>
      <c r="N69" s="56">
        <f>IFERROR(VLOOKUP(N$6,'[2]OEFIA Detail'!$B$8:$AT$38,19,FALSE),0)</f>
        <v>2</v>
      </c>
      <c r="O69" s="56">
        <f>IFERROR(VLOOKUP(O$6,'[2]OEFIA Detail'!$B$8:$AT$38,19,FALSE),0)</f>
        <v>4</v>
      </c>
      <c r="P69" s="56">
        <f>IFERROR(VLOOKUP(P$6,'[2]OEFIA Detail'!$B$8:$AT$38,19,FALSE),0)</f>
        <v>15</v>
      </c>
      <c r="Q69" s="56">
        <f>IFERROR(VLOOKUP(Q$6,'[2]OEFIA Detail'!$B$8:$AT$38,19,FALSE),0)</f>
        <v>120</v>
      </c>
      <c r="R69" s="56">
        <f>IFERROR(VLOOKUP(R$6,'[2]OEFIA Detail'!$B$8:$AT$38,19,FALSE),0)</f>
        <v>111</v>
      </c>
      <c r="S69" s="56">
        <f>IFERROR(VLOOKUP(S$6,'[2]OEFIA Detail'!$B$8:$AT$38,19,FALSE),0)</f>
        <v>29</v>
      </c>
      <c r="T69" s="56">
        <f>IFERROR(VLOOKUP(T$6,'[2]OEFIA Detail'!$B$8:$AT$38,42,FALSE),0)</f>
        <v>0</v>
      </c>
      <c r="U69" s="56">
        <f>IFERROR(VLOOKUP(U$6,'[2]OEFIA Detail'!$B$8:$AT$38,19,FALSE),0)</f>
        <v>19</v>
      </c>
      <c r="V69" s="56">
        <f>IFERROR(VLOOKUP(V$6,'[2]OEFIA Detail'!$B$8:$AT$38,19,FALSE),0)</f>
        <v>18</v>
      </c>
      <c r="W69" s="56">
        <f>IFERROR(VLOOKUP(W$6,'[2]OEFIA Detail'!$B$8:$AT$38,19,FALSE),0)</f>
        <v>102</v>
      </c>
      <c r="X69" s="56">
        <f>IFERROR(VLOOKUP(X$6,'[2]OEFIA Detail'!$B$8:$AT$38,19,FALSE),0)</f>
        <v>395</v>
      </c>
      <c r="Y69" s="56">
        <f>IFERROR(VLOOKUP(Y$6,'[2]OEFIA Detail'!$B$8:$AT$38,19,FALSE),0)</f>
        <v>47</v>
      </c>
      <c r="Z69" s="56">
        <f>IFERROR(VLOOKUP(Z$6,'[2]OEFIA Detail'!$B$8:$AT$38,19,FALSE),0)</f>
        <v>20</v>
      </c>
      <c r="AA69" s="56">
        <f>IFERROR(VLOOKUP(AA$6,'[2]OEFIA Detail'!$B$8:$AT$38,42,FALSE),0)</f>
        <v>0</v>
      </c>
      <c r="AB69" s="56">
        <f>IFERROR(VLOOKUP(AB$6,'[2]OEFIA Detail'!$B$8:$AT$38,19,FALSE),0)</f>
        <v>4</v>
      </c>
      <c r="AC69" s="56">
        <f>IFERROR(VLOOKUP(AC$6,'[2]OEFIA Detail'!$B$8:$AT$38,19,FALSE),0)</f>
        <v>25</v>
      </c>
      <c r="AD69" s="56">
        <f>IFERROR(VLOOKUP(AD$6,'[2]OEFIA Detail'!$B$8:$AT$38,42,FALSE),0)</f>
        <v>0</v>
      </c>
      <c r="AE69" s="56">
        <f>'[2]OEFIA Detail'!T40</f>
        <v>199</v>
      </c>
      <c r="AF69" s="61">
        <f t="shared" si="1"/>
        <v>5739</v>
      </c>
      <c r="AG69" s="32"/>
      <c r="AH69" s="98">
        <f>AF69-'[2]OEFIA Detail'!T42</f>
        <v>0</v>
      </c>
      <c r="AI69" s="45"/>
      <c r="AJ69" s="94"/>
      <c r="AK69" s="95"/>
      <c r="AL69" s="96"/>
    </row>
    <row r="70" spans="2:56" ht="15.65" customHeight="1" thickBot="1" x14ac:dyDescent="0.3">
      <c r="B70" s="107"/>
      <c r="C70" s="89" t="s">
        <v>34</v>
      </c>
      <c r="D70" s="56">
        <f>IFERROR(VLOOKUP(D$6,'[2]OEFIA Detail'!$B$8:$AT$38,20,FALSE),0)/1000</f>
        <v>1842927.1769999999</v>
      </c>
      <c r="E70" s="56">
        <f>IFERROR(VLOOKUP(E$6,'[2]OEFIA Detail'!$B$8:$AT$38,20,FALSE),0)/1000</f>
        <v>1090.25</v>
      </c>
      <c r="F70" s="56">
        <f>IFERROR(VLOOKUP(F$6,'[2]OEFIA Detail'!$B$8:$AT$38,20,FALSE),0)/1000</f>
        <v>20.175000000000001</v>
      </c>
      <c r="G70" s="56">
        <f>IFERROR(VLOOKUP(G$6,'[2]OEFIA Detail'!$B$8:$AT$38,20,FALSE),0)/1000</f>
        <v>0</v>
      </c>
      <c r="H70" s="56">
        <f>IFERROR(VLOOKUP(H$6,'[2]OEFIA Detail'!$B$8:$AT$38,20,FALSE),0)/1000</f>
        <v>187560.84700000001</v>
      </c>
      <c r="I70" s="56">
        <f>IFERROR(VLOOKUP(I$6,'[2]OEFIA Detail'!$B$8:$AT$38,20,FALSE),0)/1000</f>
        <v>28295.655999999999</v>
      </c>
      <c r="J70" s="56">
        <f>IFERROR(VLOOKUP(J$6,'[2]OEFIA Detail'!$B$8:$AT$38,20,FALSE),0)/1000</f>
        <v>180953.174</v>
      </c>
      <c r="K70" s="56">
        <f>IFERROR(VLOOKUP(K$6,'[2]OEFIA Detail'!$B$8:$AT$38,43,FALSE),0)/1000</f>
        <v>0</v>
      </c>
      <c r="L70" s="56">
        <f>IFERROR(VLOOKUP(L$6,'[2]OEFIA Detail'!$B$8:$AT$38,20,FALSE),0)/1000</f>
        <v>234895.72500000001</v>
      </c>
      <c r="M70" s="56">
        <f>IFERROR(VLOOKUP(M$6,'[2]OEFIA Detail'!$B$8:$AT$38,20,FALSE),0)/1000</f>
        <v>15493.862999999999</v>
      </c>
      <c r="N70" s="56">
        <f>IFERROR(VLOOKUP(N$6,'[2]OEFIA Detail'!$B$8:$AT$38,20,FALSE),0)/1000</f>
        <v>564.255</v>
      </c>
      <c r="O70" s="56">
        <f>IFERROR(VLOOKUP(O$6,'[2]OEFIA Detail'!$B$8:$AT$38,20,FALSE),0)/1000</f>
        <v>937.39400000000001</v>
      </c>
      <c r="P70" s="56">
        <f>IFERROR(VLOOKUP(P$6,'[2]OEFIA Detail'!$B$8:$AT$38,20,FALSE),0)/1000</f>
        <v>4383.8119999999999</v>
      </c>
      <c r="Q70" s="56">
        <f>IFERROR(VLOOKUP(Q$6,'[2]OEFIA Detail'!$B$8:$AT$38,20,FALSE),0)/1000</f>
        <v>112119.85400000001</v>
      </c>
      <c r="R70" s="56">
        <f>IFERROR(VLOOKUP(R$6,'[2]OEFIA Detail'!$B$8:$AT$38,20,FALSE),0)/1000</f>
        <v>19286.417000000001</v>
      </c>
      <c r="S70" s="56">
        <f>IFERROR(VLOOKUP(S$6,'[2]OEFIA Detail'!$B$8:$AT$38,20,FALSE),0)/1000</f>
        <v>22827.327000000001</v>
      </c>
      <c r="T70" s="56">
        <f>IFERROR(VLOOKUP(T$6,'[2]OEFIA Detail'!$B$8:$AT$38,43,FALSE),0)/1000</f>
        <v>0</v>
      </c>
      <c r="U70" s="56">
        <f>IFERROR(VLOOKUP(U$6,'[2]OEFIA Detail'!$B$8:$AT$38,20,FALSE),0)/1000</f>
        <v>55119.692000000003</v>
      </c>
      <c r="V70" s="56">
        <f>IFERROR(VLOOKUP(V$6,'[2]OEFIA Detail'!$B$8:$AT$38,20,FALSE),0)/1000</f>
        <v>16175.708000000001</v>
      </c>
      <c r="W70" s="56">
        <f>IFERROR(VLOOKUP(W$6,'[2]OEFIA Detail'!$B$8:$AT$38,20,FALSE),0)/1000</f>
        <v>10375.361999999999</v>
      </c>
      <c r="X70" s="56">
        <f>IFERROR(VLOOKUP(X$6,'[2]OEFIA Detail'!$B$8:$AT$38,20,FALSE),0)/1000</f>
        <v>96399.762000000002</v>
      </c>
      <c r="Y70" s="56">
        <f>IFERROR(VLOOKUP(Y$6,'[2]OEFIA Detail'!$B$8:$AT$38,20,FALSE),0)/1000</f>
        <v>16996.168000000001</v>
      </c>
      <c r="Z70" s="56">
        <f>IFERROR(VLOOKUP(Z$6,'[2]OEFIA Detail'!$B$8:$AT$38,20,FALSE),0)/1000</f>
        <v>9213.4429999999993</v>
      </c>
      <c r="AA70" s="56">
        <f>IFERROR(VLOOKUP(AA$6,'[2]OEFIA Detail'!$B$8:$AT$38,43,FALSE),0)/1000</f>
        <v>0</v>
      </c>
      <c r="AB70" s="56">
        <f>IFERROR(VLOOKUP(AB$6,'[2]OEFIA Detail'!$B$8:$AT$38,20,FALSE),0)/1000</f>
        <v>1005.995</v>
      </c>
      <c r="AC70" s="56">
        <f>IFERROR(VLOOKUP(AC$6,'[2]OEFIA Detail'!$B$8:$AT$38,20,FALSE),0)/1000</f>
        <v>5515.4939999999997</v>
      </c>
      <c r="AD70" s="56">
        <f>IFERROR(VLOOKUP(AD$6,'[2]OEFIA Detail'!$B$8:$AT$38,43,FALSE),0)/1000</f>
        <v>0</v>
      </c>
      <c r="AE70" s="56">
        <f>'[2]OEFIA Detail'!U40/1000</f>
        <v>158454.446</v>
      </c>
      <c r="AF70" s="90">
        <f t="shared" si="1"/>
        <v>3020611.9959999998</v>
      </c>
      <c r="AG70" s="32">
        <f>(AF70/AF69)</f>
        <v>526.33071894058196</v>
      </c>
      <c r="AH70" s="98">
        <f>AF70-'[2]OEFIA Detail'!U42/1000</f>
        <v>0</v>
      </c>
      <c r="AI70" s="45"/>
      <c r="AJ70" s="94"/>
      <c r="AK70" s="95"/>
      <c r="AL70" s="96"/>
    </row>
    <row r="71" spans="2:56" ht="15.65" customHeight="1" x14ac:dyDescent="0.2">
      <c r="U71" s="3"/>
      <c r="V71" s="3"/>
      <c r="W71" s="3"/>
      <c r="X71" s="3"/>
      <c r="AE71" s="1"/>
      <c r="AF71" s="13"/>
      <c r="AG71" s="99"/>
      <c r="AH71" s="100"/>
      <c r="AI71" s="101"/>
    </row>
    <row r="72" spans="2:56" ht="15.65" customHeight="1" x14ac:dyDescent="0.2">
      <c r="U72" s="3"/>
      <c r="V72" s="3"/>
      <c r="W72" s="3"/>
      <c r="X72" s="3"/>
      <c r="AE72" s="1"/>
      <c r="AF72" s="13"/>
      <c r="AG72" s="99"/>
      <c r="AH72" s="100"/>
      <c r="AI72" s="101"/>
    </row>
    <row r="73" spans="2:56" ht="15.65" customHeight="1" x14ac:dyDescent="0.2">
      <c r="U73" s="3"/>
      <c r="V73" s="3"/>
      <c r="W73" s="3"/>
      <c r="X73" s="3"/>
      <c r="AE73" s="1"/>
      <c r="AG73" s="99"/>
      <c r="AH73" s="100"/>
      <c r="AI73" s="101"/>
    </row>
    <row r="74" spans="2:56" ht="15.65" customHeight="1" x14ac:dyDescent="0.2">
      <c r="U74" s="3"/>
      <c r="V74" s="3"/>
      <c r="W74" s="3"/>
      <c r="X74" s="3"/>
      <c r="AE74" s="1"/>
    </row>
    <row r="75" spans="2:56" ht="15.65" customHeight="1" x14ac:dyDescent="0.2">
      <c r="U75" s="3"/>
      <c r="V75" s="3"/>
      <c r="W75" s="3"/>
      <c r="X75" s="3"/>
      <c r="AE75" s="1"/>
    </row>
    <row r="76" spans="2:56" ht="15.65" customHeight="1" x14ac:dyDescent="0.2">
      <c r="U76" s="3"/>
      <c r="V76" s="3"/>
      <c r="W76" s="3"/>
      <c r="X76" s="3"/>
      <c r="AE76" s="1"/>
    </row>
    <row r="77" spans="2:56" ht="15.65" customHeight="1" x14ac:dyDescent="0.2">
      <c r="U77" s="3"/>
      <c r="V77" s="3"/>
      <c r="W77" s="3"/>
      <c r="X77" s="3"/>
      <c r="AE77" s="1"/>
    </row>
    <row r="78" spans="2:56" ht="15.65" customHeight="1" x14ac:dyDescent="0.2">
      <c r="U78" s="3"/>
      <c r="V78" s="3"/>
      <c r="W78" s="3"/>
      <c r="X78" s="3"/>
      <c r="AE78" s="1"/>
    </row>
    <row r="79" spans="2:56" ht="15.65" customHeight="1" x14ac:dyDescent="0.2">
      <c r="U79" s="3"/>
      <c r="V79" s="3"/>
      <c r="W79" s="3"/>
      <c r="X79" s="3"/>
      <c r="AE79" s="1"/>
    </row>
    <row r="80" spans="2:56" ht="15.65" customHeight="1" x14ac:dyDescent="0.2">
      <c r="U80" s="3"/>
      <c r="V80" s="3"/>
      <c r="W80" s="3"/>
      <c r="X80" s="3"/>
      <c r="AE80" s="1"/>
    </row>
    <row r="81" spans="2:31" ht="15.65" customHeight="1" x14ac:dyDescent="0.2">
      <c r="U81" s="3"/>
      <c r="V81" s="3"/>
      <c r="W81" s="3"/>
      <c r="X81" s="3"/>
      <c r="AE81" s="1"/>
    </row>
    <row r="82" spans="2:31" ht="15.65" customHeight="1" x14ac:dyDescent="0.2">
      <c r="E82" s="102" t="s">
        <v>45</v>
      </c>
      <c r="U82" s="3"/>
      <c r="V82" s="3"/>
      <c r="W82" s="3"/>
      <c r="X82" s="3"/>
      <c r="AC82" s="12"/>
      <c r="AD82" s="12"/>
      <c r="AE82" s="1"/>
    </row>
    <row r="83" spans="2:31" ht="15.65" customHeight="1" x14ac:dyDescent="0.2">
      <c r="U83" s="3"/>
      <c r="V83" s="3"/>
      <c r="W83" s="3"/>
      <c r="X83" s="3"/>
      <c r="AC83" s="1"/>
      <c r="AD83" s="1"/>
      <c r="AE83" s="1"/>
    </row>
    <row r="84" spans="2:31" ht="15.65" customHeight="1" x14ac:dyDescent="0.2">
      <c r="U84" s="3"/>
      <c r="V84" s="3"/>
      <c r="W84" s="3"/>
      <c r="X84" s="3"/>
      <c r="AC84" s="1"/>
      <c r="AD84" s="1"/>
      <c r="AE84" s="1"/>
    </row>
    <row r="85" spans="2:31" ht="15.65" customHeight="1" x14ac:dyDescent="0.2">
      <c r="U85" s="3"/>
      <c r="V85" s="3"/>
      <c r="W85" s="3"/>
      <c r="X85" s="3"/>
      <c r="AC85" s="1"/>
      <c r="AD85" s="1"/>
      <c r="AE85" s="1"/>
    </row>
    <row r="86" spans="2:31" ht="15.65" customHeight="1" x14ac:dyDescent="0.2">
      <c r="U86" s="3"/>
      <c r="V86" s="3"/>
      <c r="W86" s="3"/>
      <c r="X86" s="3"/>
      <c r="AC86" s="1"/>
      <c r="AD86" s="1"/>
      <c r="AE86" s="1"/>
    </row>
    <row r="87" spans="2:31" ht="15.65" customHeight="1" x14ac:dyDescent="0.2">
      <c r="U87" s="3"/>
      <c r="V87" s="3"/>
      <c r="W87" s="3"/>
      <c r="X87" s="3"/>
      <c r="AC87" s="1"/>
      <c r="AD87" s="1"/>
      <c r="AE87" s="1"/>
    </row>
    <row r="88" spans="2:31" ht="15.65" customHeight="1" x14ac:dyDescent="0.2">
      <c r="U88" s="3"/>
      <c r="V88" s="3"/>
      <c r="W88" s="3"/>
      <c r="X88" s="3"/>
      <c r="AC88" s="1"/>
      <c r="AD88" s="1"/>
      <c r="AE88" s="1"/>
    </row>
    <row r="89" spans="2:31" ht="15.65" customHeight="1" x14ac:dyDescent="0.2">
      <c r="U89" s="3"/>
      <c r="V89" s="3"/>
      <c r="W89" s="3"/>
      <c r="X89" s="3"/>
      <c r="AC89" s="1"/>
      <c r="AD89" s="1"/>
      <c r="AE89" s="1"/>
    </row>
    <row r="90" spans="2:31" ht="15.65" customHeight="1" x14ac:dyDescent="0.2">
      <c r="U90" s="3"/>
      <c r="V90" s="3"/>
      <c r="W90" s="3"/>
      <c r="X90" s="3"/>
      <c r="AC90" s="1"/>
      <c r="AD90" s="1"/>
      <c r="AE90" s="1"/>
    </row>
    <row r="91" spans="2:31" ht="15.65" customHeight="1" x14ac:dyDescent="0.2">
      <c r="U91" s="3"/>
      <c r="V91" s="3"/>
      <c r="W91" s="3"/>
      <c r="X91" s="3"/>
      <c r="AC91" s="1"/>
      <c r="AD91" s="1"/>
      <c r="AE91" s="1"/>
    </row>
    <row r="92" spans="2:31" ht="15.65" customHeight="1" x14ac:dyDescent="0.2">
      <c r="U92" s="3"/>
      <c r="V92" s="3"/>
      <c r="W92" s="3"/>
      <c r="X92" s="3"/>
      <c r="AC92" s="1"/>
      <c r="AD92" s="1"/>
      <c r="AE92" s="1"/>
    </row>
    <row r="93" spans="2:31" ht="15.65" customHeight="1" x14ac:dyDescent="0.2">
      <c r="U93" s="3"/>
      <c r="V93" s="3"/>
      <c r="W93" s="3"/>
      <c r="X93" s="3"/>
      <c r="AC93" s="1"/>
      <c r="AD93" s="1"/>
      <c r="AE93" s="1"/>
    </row>
    <row r="94" spans="2:31" ht="15.65" customHeight="1" x14ac:dyDescent="0.2">
      <c r="U94" s="3"/>
      <c r="V94" s="3"/>
      <c r="W94" s="3"/>
      <c r="X94" s="3"/>
      <c r="AC94" s="1"/>
      <c r="AD94" s="1"/>
      <c r="AE94" s="1"/>
    </row>
    <row r="95" spans="2:31" ht="15.65" customHeight="1" x14ac:dyDescent="0.2"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"/>
      <c r="AD95" s="1"/>
      <c r="AE95" s="1"/>
    </row>
    <row r="96" spans="2:31" ht="15.65" customHeight="1" x14ac:dyDescent="0.25">
      <c r="B96" s="1"/>
      <c r="C96" s="2"/>
      <c r="D96" s="10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Y96" s="1"/>
      <c r="Z96" s="1"/>
      <c r="AA96" s="1"/>
      <c r="AB96" s="1"/>
      <c r="AC96" s="1"/>
      <c r="AD96" s="1"/>
      <c r="AE96" s="1"/>
    </row>
    <row r="97" spans="2:60" ht="12" customHeight="1" x14ac:dyDescent="0.25">
      <c r="B97" s="1"/>
      <c r="C97" s="103"/>
      <c r="D97" s="104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"/>
      <c r="R97" s="1"/>
      <c r="S97" s="1"/>
      <c r="T97" s="1"/>
      <c r="Y97" s="1"/>
      <c r="Z97" s="1"/>
      <c r="AA97" s="1"/>
      <c r="AB97" s="1"/>
      <c r="AC97" s="1"/>
      <c r="AD97" s="1"/>
      <c r="AE97" s="1"/>
    </row>
    <row r="98" spans="2:60" ht="12" customHeight="1" x14ac:dyDescent="0.2">
      <c r="B98" s="1"/>
      <c r="C98" s="2"/>
      <c r="D98" s="10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Y98" s="1"/>
      <c r="Z98" s="1"/>
      <c r="AA98" s="1"/>
      <c r="AB98" s="1"/>
      <c r="AC98" s="1"/>
      <c r="AD98" s="1"/>
      <c r="AE98" s="1"/>
    </row>
    <row r="99" spans="2:60" ht="12" customHeight="1" x14ac:dyDescent="0.2"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Y99" s="1"/>
      <c r="Z99" s="1"/>
      <c r="AA99" s="1"/>
      <c r="AB99" s="1"/>
      <c r="AC99" s="1"/>
      <c r="AD99" s="1"/>
      <c r="AE99" s="1"/>
    </row>
    <row r="100" spans="2:60" ht="12" customHeight="1" x14ac:dyDescent="0.2"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Y100" s="1"/>
      <c r="Z100" s="1"/>
      <c r="AA100" s="1"/>
      <c r="AB100" s="1"/>
      <c r="AC100" s="1"/>
      <c r="AD100" s="1"/>
      <c r="AE100" s="1"/>
    </row>
    <row r="101" spans="2:60" ht="12" customHeight="1" x14ac:dyDescent="0.2"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Y101" s="1"/>
      <c r="Z101" s="1"/>
      <c r="AA101" s="1"/>
      <c r="AB101" s="1"/>
      <c r="AC101" s="1"/>
      <c r="AD101" s="1"/>
      <c r="AE101" s="1"/>
    </row>
    <row r="102" spans="2:60" ht="12" customHeight="1" x14ac:dyDescent="0.2"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Y102" s="1"/>
      <c r="Z102" s="1"/>
      <c r="AA102" s="1"/>
      <c r="AB102" s="1"/>
      <c r="AC102" s="1"/>
      <c r="AD102" s="1"/>
      <c r="AE102" s="1"/>
    </row>
    <row r="103" spans="2:60" ht="12" customHeight="1" x14ac:dyDescent="0.2"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Y103" s="1"/>
      <c r="Z103" s="1"/>
      <c r="AA103" s="1"/>
      <c r="AB103" s="1"/>
      <c r="AC103" s="1"/>
      <c r="AD103" s="1"/>
      <c r="AE103" s="1"/>
    </row>
    <row r="104" spans="2:60" ht="12" customHeight="1" x14ac:dyDescent="0.2"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Y104" s="1"/>
      <c r="Z104" s="1"/>
      <c r="AA104" s="1"/>
      <c r="AB104" s="1"/>
      <c r="AC104" s="1"/>
      <c r="AD104" s="1"/>
      <c r="AE104" s="1"/>
    </row>
    <row r="105" spans="2:60" ht="12" customHeight="1" x14ac:dyDescent="0.2"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Y105" s="1"/>
      <c r="Z105" s="1"/>
      <c r="AA105" s="1"/>
      <c r="AB105" s="1"/>
      <c r="AC105" s="1"/>
      <c r="AD105" s="1"/>
      <c r="AE105" s="1"/>
    </row>
    <row r="106" spans="2:60" ht="12" customHeight="1" x14ac:dyDescent="0.2"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Y106" s="1"/>
      <c r="Z106" s="1"/>
      <c r="AA106" s="1"/>
      <c r="AB106" s="1"/>
      <c r="AC106" s="1"/>
      <c r="AD106" s="1"/>
      <c r="AE106" s="1"/>
    </row>
    <row r="107" spans="2:60" ht="12" customHeight="1" x14ac:dyDescent="0.2"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Y107" s="1"/>
      <c r="Z107" s="1"/>
      <c r="AA107" s="1"/>
      <c r="AB107" s="1"/>
      <c r="AC107" s="1"/>
      <c r="AD107" s="1"/>
      <c r="AE107" s="1"/>
    </row>
    <row r="108" spans="2:60" ht="12" customHeight="1" x14ac:dyDescent="0.2"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Y108" s="1"/>
      <c r="Z108" s="1"/>
      <c r="AA108" s="1"/>
      <c r="AB108" s="1"/>
      <c r="AC108" s="1"/>
      <c r="AD108" s="1"/>
      <c r="AE108" s="1"/>
    </row>
    <row r="109" spans="2:60" ht="12" customHeight="1" x14ac:dyDescent="0.2"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Y109" s="1"/>
      <c r="Z109" s="1"/>
      <c r="AA109" s="1"/>
      <c r="AB109" s="1"/>
      <c r="AC109" s="1"/>
      <c r="AD109" s="1"/>
      <c r="AE109" s="1"/>
      <c r="BD109" s="1"/>
      <c r="BE109" s="1"/>
      <c r="BF109" s="1"/>
      <c r="BG109" s="1"/>
      <c r="BH109" s="1"/>
    </row>
    <row r="110" spans="2:60" ht="12" customHeight="1" x14ac:dyDescent="0.2"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Y110" s="1"/>
      <c r="Z110" s="1"/>
      <c r="AA110" s="1"/>
      <c r="AB110" s="1"/>
      <c r="AC110" s="1"/>
      <c r="AD110" s="1"/>
      <c r="AE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</row>
    <row r="111" spans="2:60" ht="12" customHeight="1" x14ac:dyDescent="0.2"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Y111" s="1"/>
      <c r="Z111" s="1"/>
      <c r="AA111" s="1"/>
      <c r="AB111" s="1"/>
      <c r="AC111" s="1"/>
      <c r="AD111" s="1"/>
      <c r="AE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</row>
    <row r="112" spans="2:60" ht="12" customHeight="1" x14ac:dyDescent="0.2"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Y112" s="1"/>
      <c r="Z112" s="1"/>
      <c r="AA112" s="1"/>
      <c r="AB112" s="1"/>
      <c r="AC112" s="1"/>
      <c r="AD112" s="1"/>
      <c r="AE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</row>
    <row r="113" spans="2:60" ht="12" customHeight="1" x14ac:dyDescent="0.2"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Y113" s="1"/>
      <c r="Z113" s="1"/>
      <c r="AA113" s="1"/>
      <c r="AB113" s="1"/>
      <c r="AC113" s="1"/>
      <c r="AD113" s="1"/>
      <c r="AE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</row>
    <row r="114" spans="2:60" s="1" customFormat="1" ht="12" customHeight="1" x14ac:dyDescent="0.2">
      <c r="C114" s="2"/>
      <c r="AJ114" s="4"/>
      <c r="AK114" s="4"/>
      <c r="AL114" s="4"/>
      <c r="AM114" s="4"/>
      <c r="AN114" s="4"/>
      <c r="AO114" s="4"/>
    </row>
    <row r="115" spans="2:60" s="1" customFormat="1" ht="12" customHeight="1" x14ac:dyDescent="0.2">
      <c r="C115" s="2"/>
      <c r="AJ115" s="4"/>
      <c r="AK115" s="4"/>
      <c r="AL115" s="4"/>
      <c r="AM115" s="4"/>
      <c r="AN115" s="4"/>
      <c r="AO115" s="4"/>
    </row>
    <row r="116" spans="2:60" s="1" customFormat="1" ht="12" customHeight="1" x14ac:dyDescent="0.2">
      <c r="C116" s="2"/>
      <c r="AJ116" s="4"/>
      <c r="AK116" s="4"/>
      <c r="AL116" s="4"/>
      <c r="AM116" s="4"/>
      <c r="AN116" s="4"/>
      <c r="AO116" s="4"/>
    </row>
    <row r="117" spans="2:60" s="1" customFormat="1" ht="12" customHeight="1" x14ac:dyDescent="0.2">
      <c r="C117" s="2"/>
      <c r="AJ117" s="4"/>
      <c r="AK117" s="4"/>
      <c r="AL117" s="4"/>
      <c r="AM117" s="4"/>
      <c r="AN117" s="4"/>
      <c r="AO117" s="4"/>
    </row>
    <row r="118" spans="2:60" s="1" customFormat="1" ht="12" customHeight="1" x14ac:dyDescent="0.2">
      <c r="C118" s="2"/>
      <c r="AJ118" s="4"/>
      <c r="AK118" s="4"/>
      <c r="AL118" s="4"/>
      <c r="AM118" s="4"/>
      <c r="AN118" s="4"/>
      <c r="AO118" s="4"/>
    </row>
    <row r="119" spans="2:60" s="1" customFormat="1" ht="12" customHeight="1" x14ac:dyDescent="0.2">
      <c r="C119" s="2"/>
      <c r="AJ119" s="4"/>
      <c r="AK119" s="4"/>
      <c r="AL119" s="4"/>
      <c r="AM119" s="4"/>
      <c r="AN119" s="4"/>
      <c r="AO119" s="4"/>
    </row>
    <row r="120" spans="2:60" s="1" customFormat="1" ht="12" customHeight="1" x14ac:dyDescent="0.2">
      <c r="C120" s="2"/>
      <c r="AJ120" s="4"/>
      <c r="AK120" s="4"/>
      <c r="AL120" s="4"/>
      <c r="AM120" s="4"/>
      <c r="AN120" s="4"/>
      <c r="AO120" s="4"/>
    </row>
    <row r="121" spans="2:60" s="1" customFormat="1" ht="12" customHeight="1" x14ac:dyDescent="0.2">
      <c r="C121" s="2"/>
      <c r="AJ121" s="4"/>
      <c r="AK121" s="4"/>
      <c r="AL121" s="4"/>
      <c r="AM121" s="4"/>
      <c r="AN121" s="4"/>
      <c r="AO121" s="4"/>
    </row>
    <row r="122" spans="2:60" s="1" customFormat="1" ht="12" customHeight="1" x14ac:dyDescent="0.2">
      <c r="C122" s="2"/>
      <c r="AJ122" s="4"/>
      <c r="AK122" s="4"/>
      <c r="AL122" s="4"/>
      <c r="AM122" s="4"/>
      <c r="AN122" s="4"/>
      <c r="AO122" s="4"/>
    </row>
    <row r="123" spans="2:60" s="1" customFormat="1" ht="12" customHeight="1" x14ac:dyDescent="0.2">
      <c r="C123" s="2"/>
      <c r="AJ123" s="4"/>
      <c r="AK123" s="4"/>
      <c r="AL123" s="4"/>
      <c r="AM123" s="4"/>
      <c r="AN123" s="4"/>
      <c r="AO123" s="4"/>
    </row>
    <row r="124" spans="2:60" s="1" customFormat="1" ht="12" customHeight="1" x14ac:dyDescent="0.2">
      <c r="C124" s="2"/>
      <c r="AJ124" s="4"/>
      <c r="AK124" s="4"/>
      <c r="AL124" s="4"/>
      <c r="AM124" s="4"/>
      <c r="AN124" s="4"/>
      <c r="AO124" s="4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</row>
    <row r="125" spans="2:60" s="1" customFormat="1" ht="12" customHeight="1" x14ac:dyDescent="0.2">
      <c r="C125" s="2"/>
      <c r="AJ125" s="4"/>
      <c r="AK125" s="4"/>
      <c r="AL125" s="4"/>
      <c r="AM125" s="4"/>
      <c r="AN125" s="4"/>
      <c r="AO125" s="4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</row>
    <row r="126" spans="2:60" s="1" customFormat="1" x14ac:dyDescent="0.2">
      <c r="C126" s="2"/>
      <c r="AJ126" s="4"/>
      <c r="AK126" s="4"/>
      <c r="AL126" s="4"/>
      <c r="AM126" s="4"/>
      <c r="AN126" s="4"/>
      <c r="AO126" s="4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</row>
    <row r="127" spans="2:60" s="1" customFormat="1" x14ac:dyDescent="0.2">
      <c r="C127" s="2"/>
      <c r="AJ127" s="4"/>
      <c r="AK127" s="4"/>
      <c r="AL127" s="4"/>
      <c r="AM127" s="4"/>
      <c r="AN127" s="4"/>
      <c r="AO127" s="4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</row>
    <row r="128" spans="2:60" s="1" customFormat="1" x14ac:dyDescent="0.2">
      <c r="C128" s="2"/>
      <c r="AJ128" s="4"/>
      <c r="AK128" s="4"/>
      <c r="AL128" s="4"/>
      <c r="AM128" s="4"/>
      <c r="AN128" s="4"/>
      <c r="AO128" s="4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</row>
    <row r="129" spans="2:31" x14ac:dyDescent="0.2"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Y129" s="1"/>
      <c r="Z129" s="1"/>
      <c r="AA129" s="1"/>
      <c r="AB129" s="1"/>
      <c r="AC129" s="1"/>
      <c r="AD129" s="1"/>
      <c r="AE129" s="1"/>
    </row>
    <row r="130" spans="2:31" x14ac:dyDescent="0.2"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Y130" s="1"/>
      <c r="Z130" s="1"/>
      <c r="AA130" s="1"/>
      <c r="AB130" s="1"/>
      <c r="AC130" s="1"/>
      <c r="AD130" s="1"/>
      <c r="AE130" s="1"/>
    </row>
    <row r="131" spans="2:31" x14ac:dyDescent="0.2"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Y131" s="1"/>
      <c r="Z131" s="1"/>
      <c r="AA131" s="1"/>
      <c r="AB131" s="1"/>
      <c r="AC131" s="1"/>
      <c r="AD131" s="1"/>
      <c r="AE131" s="1"/>
    </row>
    <row r="132" spans="2:31" x14ac:dyDescent="0.2"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Y132" s="1"/>
      <c r="Z132" s="1"/>
      <c r="AA132" s="1"/>
      <c r="AB132" s="1"/>
      <c r="AC132" s="1"/>
      <c r="AD132" s="1"/>
      <c r="AE132" s="1"/>
    </row>
    <row r="133" spans="2:31" x14ac:dyDescent="0.2"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Y133" s="1"/>
      <c r="Z133" s="1"/>
      <c r="AA133" s="1"/>
      <c r="AB133" s="1"/>
      <c r="AC133" s="1"/>
      <c r="AD133" s="1"/>
      <c r="AE133" s="1"/>
    </row>
    <row r="134" spans="2:31" x14ac:dyDescent="0.2"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Y134" s="1"/>
      <c r="Z134" s="1"/>
      <c r="AA134" s="1"/>
      <c r="AB134" s="1"/>
      <c r="AC134" s="1"/>
      <c r="AD134" s="1"/>
      <c r="AE134" s="1"/>
    </row>
    <row r="135" spans="2:31" x14ac:dyDescent="0.2"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Y135" s="1"/>
      <c r="Z135" s="1"/>
      <c r="AA135" s="1"/>
      <c r="AB135" s="1"/>
      <c r="AC135" s="1"/>
      <c r="AD135" s="1"/>
      <c r="AE135" s="1"/>
    </row>
    <row r="136" spans="2:31" x14ac:dyDescent="0.2"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Y136" s="1"/>
      <c r="Z136" s="1"/>
      <c r="AA136" s="1"/>
      <c r="AB136" s="1"/>
      <c r="AC136" s="1"/>
      <c r="AD136" s="1"/>
      <c r="AE136" s="1"/>
    </row>
    <row r="137" spans="2:31" x14ac:dyDescent="0.2"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Y137" s="1"/>
      <c r="Z137" s="1"/>
      <c r="AA137" s="1"/>
      <c r="AB137" s="1"/>
      <c r="AC137" s="1"/>
      <c r="AD137" s="1"/>
      <c r="AE137" s="1"/>
    </row>
    <row r="138" spans="2:31" x14ac:dyDescent="0.2"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Y138" s="1"/>
      <c r="Z138" s="1"/>
      <c r="AA138" s="1"/>
      <c r="AB138" s="1"/>
      <c r="AC138" s="1"/>
      <c r="AD138" s="1"/>
      <c r="AE138" s="1"/>
    </row>
    <row r="139" spans="2:31" x14ac:dyDescent="0.2"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Y139" s="1"/>
      <c r="Z139" s="1"/>
      <c r="AA139" s="1"/>
      <c r="AB139" s="1"/>
      <c r="AC139" s="1"/>
      <c r="AD139" s="1"/>
      <c r="AE139" s="1"/>
    </row>
    <row r="140" spans="2:31" x14ac:dyDescent="0.2"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Y140" s="1"/>
      <c r="Z140" s="1"/>
      <c r="AA140" s="1"/>
      <c r="AB140" s="1"/>
      <c r="AC140" s="1"/>
      <c r="AD140" s="1"/>
      <c r="AE140" s="1"/>
    </row>
    <row r="141" spans="2:31" x14ac:dyDescent="0.2"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Y141" s="1"/>
      <c r="Z141" s="1"/>
      <c r="AA141" s="1"/>
      <c r="AB141" s="1"/>
      <c r="AC141" s="1"/>
      <c r="AD141" s="1"/>
      <c r="AE141" s="1"/>
    </row>
    <row r="142" spans="2:31" x14ac:dyDescent="0.2"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Y142" s="1"/>
      <c r="Z142" s="1"/>
      <c r="AA142" s="1"/>
      <c r="AB142" s="1"/>
      <c r="AC142" s="1"/>
      <c r="AD142" s="1"/>
      <c r="AE142" s="1"/>
    </row>
    <row r="143" spans="2:31" x14ac:dyDescent="0.2"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Y143" s="1"/>
      <c r="Z143" s="1"/>
      <c r="AA143" s="1"/>
      <c r="AB143" s="1"/>
      <c r="AC143" s="1"/>
      <c r="AD143" s="1"/>
      <c r="AE143" s="1"/>
    </row>
    <row r="144" spans="2:31" x14ac:dyDescent="0.2"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Y144" s="1"/>
      <c r="Z144" s="1"/>
      <c r="AA144" s="1"/>
      <c r="AB144" s="1"/>
      <c r="AC144" s="1"/>
      <c r="AD144" s="1"/>
      <c r="AE144" s="1"/>
    </row>
    <row r="145" spans="3:31" x14ac:dyDescent="0.2"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Y145" s="1"/>
      <c r="Z145" s="1"/>
      <c r="AA145" s="1"/>
      <c r="AB145" s="1"/>
      <c r="AC145" s="1"/>
      <c r="AD145" s="1"/>
      <c r="AE145" s="1"/>
    </row>
    <row r="146" spans="3:31" x14ac:dyDescent="0.2"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Y146" s="1"/>
      <c r="Z146" s="1"/>
      <c r="AA146" s="1"/>
      <c r="AB146" s="1"/>
      <c r="AC146" s="1"/>
      <c r="AD146" s="1"/>
      <c r="AE146" s="1"/>
    </row>
    <row r="147" spans="3:31" x14ac:dyDescent="0.2"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Y147" s="1"/>
      <c r="Z147" s="1"/>
      <c r="AA147" s="1"/>
      <c r="AB147" s="1"/>
      <c r="AC147" s="1"/>
      <c r="AD147" s="1"/>
      <c r="AE147" s="1"/>
    </row>
    <row r="148" spans="3:31" x14ac:dyDescent="0.2"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Y148" s="1"/>
      <c r="Z148" s="1"/>
      <c r="AA148" s="1"/>
      <c r="AB148" s="1"/>
      <c r="AC148" s="1"/>
      <c r="AD148" s="1"/>
      <c r="AE148" s="1"/>
    </row>
    <row r="149" spans="3:31" x14ac:dyDescent="0.2"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Y149" s="1"/>
      <c r="Z149" s="1"/>
      <c r="AA149" s="1"/>
      <c r="AB149" s="1"/>
      <c r="AC149" s="1"/>
      <c r="AD149" s="1"/>
      <c r="AE149" s="1"/>
    </row>
    <row r="150" spans="3:31" x14ac:dyDescent="0.2"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Y150" s="1"/>
      <c r="Z150" s="1"/>
      <c r="AA150" s="1"/>
      <c r="AB150" s="1"/>
      <c r="AC150" s="1"/>
      <c r="AD150" s="1"/>
      <c r="AE150" s="1"/>
    </row>
    <row r="151" spans="3:31" x14ac:dyDescent="0.2"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Y151" s="1"/>
      <c r="Z151" s="1"/>
      <c r="AA151" s="1"/>
      <c r="AB151" s="1"/>
      <c r="AC151" s="1"/>
      <c r="AD151" s="1"/>
      <c r="AE151" s="1"/>
    </row>
    <row r="152" spans="3:31" x14ac:dyDescent="0.2"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Y152" s="1"/>
      <c r="Z152" s="1"/>
      <c r="AA152" s="1"/>
      <c r="AB152" s="1"/>
      <c r="AC152" s="1"/>
      <c r="AD152" s="1"/>
      <c r="AE152" s="1"/>
    </row>
    <row r="153" spans="3:31" x14ac:dyDescent="0.2"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Y153" s="1"/>
      <c r="Z153" s="1"/>
      <c r="AA153" s="1"/>
      <c r="AB153" s="1"/>
      <c r="AC153" s="1"/>
      <c r="AD153" s="1"/>
      <c r="AE153" s="1"/>
    </row>
    <row r="154" spans="3:31" x14ac:dyDescent="0.2"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Y154" s="1"/>
      <c r="Z154" s="1"/>
      <c r="AA154" s="1"/>
      <c r="AB154" s="1"/>
      <c r="AC154" s="1"/>
      <c r="AD154" s="1"/>
      <c r="AE154" s="1"/>
    </row>
    <row r="155" spans="3:31" x14ac:dyDescent="0.2"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Y155" s="1"/>
      <c r="Z155" s="1"/>
      <c r="AA155" s="1"/>
      <c r="AB155" s="1"/>
      <c r="AC155" s="1"/>
      <c r="AD155" s="1"/>
      <c r="AE155" s="1"/>
    </row>
    <row r="156" spans="3:31" x14ac:dyDescent="0.2"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Y156" s="1"/>
      <c r="Z156" s="1"/>
      <c r="AA156" s="1"/>
      <c r="AB156" s="1"/>
      <c r="AC156" s="1"/>
      <c r="AD156" s="1"/>
      <c r="AE156" s="1"/>
    </row>
    <row r="157" spans="3:31" x14ac:dyDescent="0.2"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Y157" s="1"/>
      <c r="Z157" s="1"/>
      <c r="AA157" s="1"/>
      <c r="AB157" s="1"/>
      <c r="AC157" s="1"/>
      <c r="AD157" s="1"/>
      <c r="AE157" s="1"/>
    </row>
    <row r="158" spans="3:31" x14ac:dyDescent="0.2"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Y158" s="1"/>
      <c r="Z158" s="1"/>
      <c r="AA158" s="1"/>
      <c r="AB158" s="1"/>
      <c r="AC158" s="1"/>
      <c r="AD158" s="1"/>
      <c r="AE158" s="1"/>
    </row>
    <row r="159" spans="3:31" x14ac:dyDescent="0.2"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Y159" s="1"/>
      <c r="Z159" s="1"/>
      <c r="AA159" s="1"/>
      <c r="AB159" s="1"/>
      <c r="AC159" s="1"/>
      <c r="AD159" s="1"/>
      <c r="AE159" s="1"/>
    </row>
    <row r="160" spans="3:31" x14ac:dyDescent="0.2"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Y160" s="1"/>
      <c r="Z160" s="1"/>
      <c r="AA160" s="1"/>
      <c r="AB160" s="1"/>
      <c r="AC160" s="1"/>
      <c r="AD160" s="1"/>
      <c r="AE160" s="1"/>
    </row>
    <row r="161" spans="3:31" x14ac:dyDescent="0.2"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Y161" s="1"/>
      <c r="Z161" s="1"/>
      <c r="AA161" s="1"/>
      <c r="AB161" s="1"/>
      <c r="AC161" s="1"/>
      <c r="AD161" s="1"/>
      <c r="AE161" s="1"/>
    </row>
    <row r="162" spans="3:31" x14ac:dyDescent="0.2"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Y162" s="1"/>
      <c r="Z162" s="1"/>
      <c r="AA162" s="1"/>
      <c r="AB162" s="1"/>
      <c r="AC162" s="1"/>
      <c r="AD162" s="1"/>
      <c r="AE162" s="1"/>
    </row>
    <row r="163" spans="3:31" x14ac:dyDescent="0.2"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Y163" s="1"/>
      <c r="Z163" s="1"/>
      <c r="AA163" s="1"/>
      <c r="AB163" s="1"/>
      <c r="AC163" s="1"/>
      <c r="AD163" s="1"/>
      <c r="AE163" s="1"/>
    </row>
    <row r="164" spans="3:31" x14ac:dyDescent="0.2"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Y164" s="1"/>
      <c r="Z164" s="1"/>
      <c r="AA164" s="1"/>
      <c r="AB164" s="1"/>
      <c r="AC164" s="1"/>
      <c r="AD164" s="1"/>
      <c r="AE164" s="1"/>
    </row>
    <row r="165" spans="3:31" x14ac:dyDescent="0.2"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Y165" s="1"/>
      <c r="Z165" s="1"/>
      <c r="AA165" s="1"/>
      <c r="AB165" s="1"/>
      <c r="AC165" s="1"/>
      <c r="AD165" s="1"/>
      <c r="AE165" s="1"/>
    </row>
    <row r="166" spans="3:31" x14ac:dyDescent="0.2"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Y166" s="1"/>
      <c r="Z166" s="1"/>
      <c r="AA166" s="1"/>
      <c r="AB166" s="1"/>
      <c r="AC166" s="1"/>
      <c r="AD166" s="1"/>
      <c r="AE166" s="1"/>
    </row>
    <row r="167" spans="3:31" x14ac:dyDescent="0.2"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Y167" s="1"/>
      <c r="Z167" s="1"/>
      <c r="AA167" s="1"/>
      <c r="AB167" s="1"/>
      <c r="AC167" s="1"/>
      <c r="AD167" s="1"/>
      <c r="AE167" s="1"/>
    </row>
    <row r="168" spans="3:31" x14ac:dyDescent="0.2"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Y168" s="1"/>
      <c r="Z168" s="1"/>
      <c r="AA168" s="1"/>
      <c r="AB168" s="1"/>
      <c r="AE168" s="1"/>
    </row>
    <row r="169" spans="3:31" x14ac:dyDescent="0.2"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Y169" s="1"/>
      <c r="Z169" s="1"/>
      <c r="AA169" s="1"/>
      <c r="AB169" s="1"/>
    </row>
  </sheetData>
  <mergeCells count="28">
    <mergeCell ref="B15:B16"/>
    <mergeCell ref="AH6:AI12"/>
    <mergeCell ref="B7:B8"/>
    <mergeCell ref="B9:B10"/>
    <mergeCell ref="B11:B12"/>
    <mergeCell ref="B13:B14"/>
    <mergeCell ref="B49:B50"/>
    <mergeCell ref="B17:B18"/>
    <mergeCell ref="B19:B20"/>
    <mergeCell ref="B21:B22"/>
    <mergeCell ref="B23:B24"/>
    <mergeCell ref="B25:B26"/>
    <mergeCell ref="B27:B28"/>
    <mergeCell ref="B29:B30"/>
    <mergeCell ref="B31:B32"/>
    <mergeCell ref="B43:B44"/>
    <mergeCell ref="B45:B46"/>
    <mergeCell ref="B47:B48"/>
    <mergeCell ref="B63:B64"/>
    <mergeCell ref="B65:B66"/>
    <mergeCell ref="B67:B68"/>
    <mergeCell ref="B69:B70"/>
    <mergeCell ref="B51:B52"/>
    <mergeCell ref="B53:B54"/>
    <mergeCell ref="B55:B56"/>
    <mergeCell ref="B57:B58"/>
    <mergeCell ref="B59:B60"/>
    <mergeCell ref="B61:B62"/>
  </mergeCells>
  <pageMargins left="0.25" right="0.4" top="1" bottom="1" header="0.5" footer="0.5"/>
  <pageSetup paperSize="5" orientation="landscape" r:id="rId1"/>
  <headerFooter alignWithMargins="0">
    <oddFooter>&amp;LE-4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1DAB39-F9A4-4F40-8AFF-05CC32D11A17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FE7B07E7-7AF4-4B73-AF36-040718865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A58029-79B5-4922-81F8-AC1768AFDA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FBE4; RPG Awards by Act</vt:lpstr>
      <vt:lpstr>'FBE4; RPG Awards by Act'!Print_Area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Wheeler, Kiera (NIH/NCI) [E]</cp:lastModifiedBy>
  <dcterms:created xsi:type="dcterms:W3CDTF">2025-04-03T14:58:08Z</dcterms:created>
  <dcterms:modified xsi:type="dcterms:W3CDTF">2025-04-16T15:43:38Z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