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1 Fact Book/Extramural Programs/"/>
    </mc:Choice>
  </mc:AlternateContent>
  <xr:revisionPtr revIDLastSave="22" documentId="8_{4A920C06-06EA-40B9-A1D4-3C5319B847B5}" xr6:coauthVersionLast="47" xr6:coauthVersionMax="47" xr10:uidLastSave="{7022DD31-40FF-4842-A457-2AAE4EC61AB5}"/>
  <bookViews>
    <workbookView xWindow="-110" yWindow="-110" windowWidth="19420" windowHeight="10420" tabRatio="912" firstSheet="7" activeTab="7" xr2:uid="{00000000-000D-0000-FFFF-FFFF00000000}"/>
  </bookViews>
  <sheets>
    <sheet name="Guidance" sheetId="68" state="hidden" r:id="rId1"/>
    <sheet name="OEFIA Detail" sheetId="35" state="hidden" r:id="rId2"/>
    <sheet name="OEFIA Detail 2" sheetId="1" state="hidden" r:id="rId3"/>
    <sheet name="Actuals; Direct" sheetId="58" state="hidden" r:id="rId4"/>
    <sheet name="Actuals; Cures" sheetId="61" state="hidden" r:id="rId5"/>
    <sheet name="Actuals; Total" sheetId="62" state="hidden" r:id="rId6"/>
    <sheet name="Actuals; NRSA Detail" sheetId="2" state="hidden" r:id="rId7"/>
    <sheet name="FBE6; RPG Funding Paylines" sheetId="53" r:id="rId8"/>
    <sheet name="Flip14; FY2017 RFAs  " sheetId="32" state="hidden" r:id="rId9"/>
  </sheets>
  <externalReferences>
    <externalReference r:id="rId10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3">'Actuals; Direct'!$A$1:$D$73</definedName>
    <definedName name="_xlnm.Print_Area" localSheetId="7">'FBE6; RPG Funding Paylines'!$B$1:$H$55</definedName>
    <definedName name="_xlnm.Print_Area" localSheetId="8">'Flip14; FY2017 RFAs  '!$A$1:$J$37</definedName>
    <definedName name="_xlnm.Print_Area" localSheetId="1">'OEFIA Detail'!$A$1:$AR$86</definedName>
    <definedName name="_xlnm.Print_Area" localSheetId="2">'OEFIA Detail 2'!$A$1:$AR$87</definedName>
    <definedName name="_xlnm.Print_Titles" localSheetId="5">'Actuals; Total'!$1:$5</definedName>
    <definedName name="SPORESPG1">#N/A</definedName>
    <definedName name="SPORESPG2">#N/A</definedName>
    <definedName name="TRANSFE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53" l="1"/>
  <c r="L18" i="53"/>
  <c r="L17" i="53"/>
  <c r="L16" i="53"/>
  <c r="L15" i="53"/>
  <c r="L14" i="53"/>
  <c r="L13" i="53"/>
  <c r="L12" i="53"/>
  <c r="C32" i="62"/>
  <c r="B32" i="62"/>
  <c r="C25" i="62"/>
  <c r="B25" i="62"/>
  <c r="C24" i="62"/>
  <c r="B24" i="62"/>
  <c r="C22" i="62"/>
  <c r="B22" i="62"/>
  <c r="M11" i="2"/>
  <c r="M12" i="2"/>
  <c r="M16" i="2"/>
  <c r="M17" i="2"/>
  <c r="W4" i="1"/>
  <c r="C4" i="1"/>
  <c r="L84" i="1"/>
  <c r="AF83" i="35"/>
  <c r="L83" i="35"/>
  <c r="AF84" i="1"/>
  <c r="AH83" i="35"/>
  <c r="AB37" i="1"/>
  <c r="AA37" i="1"/>
  <c r="AB36" i="35"/>
  <c r="AA36" i="35"/>
  <c r="G13" i="2"/>
  <c r="G18" i="2"/>
  <c r="AG83" i="35"/>
  <c r="AA84" i="1"/>
  <c r="AA82" i="1"/>
  <c r="AA48" i="1"/>
  <c r="AI83" i="35"/>
  <c r="AB83" i="35"/>
  <c r="AA83" i="35"/>
  <c r="AB81" i="35"/>
  <c r="AA81" i="35"/>
  <c r="AR77" i="35"/>
  <c r="AQ77" i="35"/>
  <c r="AB74" i="35"/>
  <c r="AA74" i="35"/>
  <c r="AB47" i="35"/>
  <c r="AA47" i="35"/>
  <c r="AB28" i="35"/>
  <c r="AB38" i="35"/>
  <c r="AA28" i="35"/>
  <c r="AA38" i="35"/>
  <c r="AA29" i="1"/>
  <c r="AB29" i="1"/>
  <c r="AB48" i="1"/>
  <c r="AB75" i="1"/>
  <c r="AQ78" i="1"/>
  <c r="AR78" i="1"/>
  <c r="AB82" i="1"/>
  <c r="AB84" i="1"/>
  <c r="AB86" i="1"/>
  <c r="J28" i="32"/>
  <c r="I28" i="32"/>
  <c r="H28" i="32"/>
  <c r="G28" i="32"/>
  <c r="J25" i="32"/>
  <c r="I25" i="32"/>
  <c r="H25" i="32"/>
  <c r="G25" i="32"/>
  <c r="J22" i="32"/>
  <c r="I22" i="32"/>
  <c r="H22" i="32"/>
  <c r="G22" i="32"/>
  <c r="J19" i="32"/>
  <c r="J31" i="32"/>
  <c r="I19" i="32"/>
  <c r="I31" i="32"/>
  <c r="H19" i="32"/>
  <c r="H31" i="32"/>
  <c r="G19" i="32"/>
  <c r="G31" i="32"/>
  <c r="I18" i="2"/>
  <c r="H18" i="2"/>
  <c r="E18" i="2"/>
  <c r="D18" i="2"/>
  <c r="C18" i="2"/>
  <c r="L17" i="2"/>
  <c r="K17" i="2"/>
  <c r="L16" i="2"/>
  <c r="K16" i="2"/>
  <c r="I13" i="2"/>
  <c r="H13" i="2"/>
  <c r="E13" i="2"/>
  <c r="E21" i="2"/>
  <c r="D13" i="2"/>
  <c r="C13" i="2"/>
  <c r="L12" i="2"/>
  <c r="K12" i="2"/>
  <c r="L11" i="2"/>
  <c r="L13" i="2"/>
  <c r="K11" i="2"/>
  <c r="AA39" i="1"/>
  <c r="M18" i="2"/>
  <c r="G21" i="2"/>
  <c r="AF82" i="1"/>
  <c r="AF86" i="1"/>
  <c r="M13" i="2"/>
  <c r="M21" i="2"/>
  <c r="L18" i="2"/>
  <c r="L21" i="2"/>
  <c r="K13" i="2"/>
  <c r="B40" i="58"/>
  <c r="AB39" i="1"/>
  <c r="AB77" i="1"/>
  <c r="AB76" i="35"/>
  <c r="D21" i="2"/>
  <c r="H21" i="2"/>
  <c r="K18" i="2"/>
  <c r="B41" i="58"/>
  <c r="AB85" i="35"/>
  <c r="C21" i="2"/>
  <c r="AA76" i="35"/>
  <c r="AA85" i="35"/>
  <c r="I21" i="2"/>
  <c r="AF28" i="35"/>
  <c r="B10" i="61"/>
  <c r="AF47" i="35"/>
  <c r="AF36" i="35"/>
  <c r="AF74" i="35"/>
  <c r="L74" i="35"/>
  <c r="AF37" i="1"/>
  <c r="AF75" i="1"/>
  <c r="AF48" i="1"/>
  <c r="AF29" i="1"/>
  <c r="L82" i="1"/>
  <c r="L86" i="1"/>
  <c r="L37" i="1"/>
  <c r="L48" i="1"/>
  <c r="L29" i="1"/>
  <c r="AK82" i="35"/>
  <c r="AK83" i="35"/>
  <c r="AA86" i="1"/>
  <c r="AA75" i="1"/>
  <c r="AA77" i="1"/>
  <c r="L28" i="35"/>
  <c r="B12" i="58"/>
  <c r="L36" i="35"/>
  <c r="L47" i="35"/>
  <c r="L81" i="35"/>
  <c r="L85" i="35"/>
  <c r="AF81" i="35"/>
  <c r="AF85" i="35"/>
  <c r="L75" i="1"/>
  <c r="B42" i="58"/>
  <c r="K21" i="2"/>
  <c r="B11" i="62"/>
  <c r="AF38" i="35"/>
  <c r="AF76" i="35"/>
  <c r="L38" i="35"/>
  <c r="L76" i="35"/>
  <c r="AF39" i="1"/>
  <c r="AF77" i="1"/>
  <c r="L39" i="1"/>
  <c r="L77" i="1"/>
  <c r="J33" i="1"/>
  <c r="R63" i="35"/>
  <c r="AK62" i="1"/>
  <c r="Z47" i="35"/>
  <c r="AC60" i="1"/>
  <c r="AI84" i="1"/>
  <c r="AK83" i="1"/>
  <c r="I45" i="35"/>
  <c r="AK26" i="35"/>
  <c r="AL23" i="35"/>
  <c r="R46" i="35"/>
  <c r="G82" i="1"/>
  <c r="AC72" i="1"/>
  <c r="AC64" i="35"/>
  <c r="R10" i="1"/>
  <c r="AK42" i="35"/>
  <c r="J12" i="1"/>
  <c r="AD42" i="1"/>
  <c r="AL81" i="1"/>
  <c r="Q54" i="1"/>
  <c r="AC56" i="35"/>
  <c r="H29" i="1"/>
  <c r="N48" i="1"/>
  <c r="AK19" i="1"/>
  <c r="AD46" i="1"/>
  <c r="F81" i="35"/>
  <c r="AK60" i="1"/>
  <c r="AN60" i="1"/>
  <c r="Z37" i="1"/>
  <c r="Y28" i="35"/>
  <c r="B11" i="61"/>
  <c r="AC70" i="35"/>
  <c r="H84" i="1"/>
  <c r="AC11" i="35"/>
  <c r="AL53" i="1"/>
  <c r="M82" i="1"/>
  <c r="Q12" i="1"/>
  <c r="F75" i="1"/>
  <c r="J43" i="35"/>
  <c r="AH36" i="35"/>
  <c r="I53" i="35"/>
  <c r="AK55" i="35"/>
  <c r="Z29" i="1"/>
  <c r="AD65" i="35"/>
  <c r="J41" i="1"/>
  <c r="D48" i="1"/>
  <c r="AL31" i="1"/>
  <c r="R47" i="1"/>
  <c r="R52" i="1"/>
  <c r="AL14" i="1"/>
  <c r="P28" i="35"/>
  <c r="R67" i="35"/>
  <c r="AL61" i="1"/>
  <c r="AD57" i="35"/>
  <c r="I70" i="35"/>
  <c r="AK79" i="1"/>
  <c r="AI82" i="1"/>
  <c r="Q45" i="1"/>
  <c r="C29" i="1"/>
  <c r="I8" i="1"/>
  <c r="Q55" i="1"/>
  <c r="AL45" i="35"/>
  <c r="AD81" i="1"/>
  <c r="AL60" i="35"/>
  <c r="AL66" i="1"/>
  <c r="I21" i="35"/>
  <c r="Q74" i="1"/>
  <c r="R60" i="35"/>
  <c r="AL9" i="35"/>
  <c r="AC71" i="35"/>
  <c r="O48" i="1"/>
  <c r="Q41" i="1"/>
  <c r="AL18" i="1"/>
  <c r="Q33" i="1"/>
  <c r="AK72" i="1"/>
  <c r="AN72" i="1"/>
  <c r="AH74" i="35"/>
  <c r="J31" i="1"/>
  <c r="Q31" i="1"/>
  <c r="Q57" i="1"/>
  <c r="J26" i="1"/>
  <c r="W48" i="1"/>
  <c r="AC41" i="1"/>
  <c r="J70" i="35"/>
  <c r="AC42" i="35"/>
  <c r="Q50" i="1"/>
  <c r="AL80" i="1"/>
  <c r="J50" i="1"/>
  <c r="I65" i="1"/>
  <c r="AD45" i="35"/>
  <c r="I10" i="35"/>
  <c r="R20" i="35"/>
  <c r="R30" i="35"/>
  <c r="AC53" i="35"/>
  <c r="Q81" i="1"/>
  <c r="J61" i="1"/>
  <c r="J60" i="1"/>
  <c r="H82" i="1"/>
  <c r="J79" i="35"/>
  <c r="AD41" i="1"/>
  <c r="X48" i="1"/>
  <c r="AL46" i="35"/>
  <c r="J71" i="1"/>
  <c r="AC54" i="35"/>
  <c r="O29" i="1"/>
  <c r="R69" i="35"/>
  <c r="J20" i="1"/>
  <c r="AG48" i="1"/>
  <c r="AD33" i="35"/>
  <c r="R63" i="1"/>
  <c r="AK72" i="35"/>
  <c r="G37" i="1"/>
  <c r="AC52" i="1"/>
  <c r="R69" i="1"/>
  <c r="AC50" i="1"/>
  <c r="AL71" i="35"/>
  <c r="AD42" i="35"/>
  <c r="AC34" i="1"/>
  <c r="AG84" i="1"/>
  <c r="I25" i="35"/>
  <c r="R32" i="1"/>
  <c r="J24" i="35"/>
  <c r="I45" i="1"/>
  <c r="Q64" i="35"/>
  <c r="R43" i="1"/>
  <c r="J54" i="35"/>
  <c r="I32" i="35"/>
  <c r="J53" i="1"/>
  <c r="Q18" i="35"/>
  <c r="AK58" i="1"/>
  <c r="AC73" i="1"/>
  <c r="M74" i="35"/>
  <c r="J17" i="1"/>
  <c r="Y84" i="1"/>
  <c r="AL41" i="35"/>
  <c r="AK41" i="35"/>
  <c r="AD69" i="35"/>
  <c r="M84" i="1"/>
  <c r="M86" i="1"/>
  <c r="AC50" i="35"/>
  <c r="AG82" i="1"/>
  <c r="AL15" i="1"/>
  <c r="J15" i="35"/>
  <c r="J30" i="1"/>
  <c r="D37" i="1"/>
  <c r="AD24" i="1"/>
  <c r="R45" i="1"/>
  <c r="Q22" i="35"/>
  <c r="I52" i="1"/>
  <c r="I61" i="35"/>
  <c r="AC56" i="1"/>
  <c r="AL80" i="35"/>
  <c r="Q20" i="1"/>
  <c r="I52" i="35"/>
  <c r="I18" i="35"/>
  <c r="AD59" i="1"/>
  <c r="AK61" i="35"/>
  <c r="AK64" i="1"/>
  <c r="AK81" i="1"/>
  <c r="R12" i="35"/>
  <c r="AD19" i="1"/>
  <c r="R83" i="1"/>
  <c r="P84" i="1"/>
  <c r="AK57" i="35"/>
  <c r="H37" i="1"/>
  <c r="H39" i="1"/>
  <c r="AC9" i="1"/>
  <c r="J47" i="1"/>
  <c r="AC35" i="35"/>
  <c r="AL54" i="1"/>
  <c r="I56" i="35"/>
  <c r="AC25" i="35"/>
  <c r="AD41" i="35"/>
  <c r="R18" i="1"/>
  <c r="I50" i="35"/>
  <c r="AD55" i="1"/>
  <c r="AL67" i="1"/>
  <c r="AL19" i="35"/>
  <c r="J67" i="1"/>
  <c r="X74" i="35"/>
  <c r="AD48" i="35"/>
  <c r="N28" i="35"/>
  <c r="R8" i="35"/>
  <c r="R66" i="1"/>
  <c r="AL22" i="35"/>
  <c r="I18" i="1"/>
  <c r="Q16" i="1"/>
  <c r="J23" i="1"/>
  <c r="J19" i="35"/>
  <c r="I41" i="35"/>
  <c r="AC24" i="1"/>
  <c r="N47" i="35"/>
  <c r="AD80" i="1"/>
  <c r="R13" i="1"/>
  <c r="E82" i="1"/>
  <c r="AI28" i="35"/>
  <c r="B9" i="61"/>
  <c r="AK65" i="1"/>
  <c r="Q59" i="35"/>
  <c r="J9" i="1"/>
  <c r="AK27" i="1"/>
  <c r="AD13" i="1"/>
  <c r="Q23" i="35"/>
  <c r="AL8" i="1"/>
  <c r="AH29" i="1"/>
  <c r="AC14" i="35"/>
  <c r="I31" i="1"/>
  <c r="AL21" i="1"/>
  <c r="AD63" i="35"/>
  <c r="AC60" i="35"/>
  <c r="AL32" i="1"/>
  <c r="R55" i="1"/>
  <c r="AC11" i="1"/>
  <c r="AL20" i="35"/>
  <c r="AL15" i="35"/>
  <c r="R24" i="1"/>
  <c r="AD28" i="1"/>
  <c r="AK15" i="35"/>
  <c r="R49" i="1"/>
  <c r="P75" i="1"/>
  <c r="AC66" i="1"/>
  <c r="I35" i="1"/>
  <c r="H48" i="1"/>
  <c r="AC59" i="35"/>
  <c r="AD32" i="35"/>
  <c r="Q26" i="35"/>
  <c r="AC57" i="1"/>
  <c r="AL43" i="1"/>
  <c r="N37" i="1"/>
  <c r="AL26" i="1"/>
  <c r="G36" i="35"/>
  <c r="R26" i="35"/>
  <c r="AL12" i="35"/>
  <c r="AK50" i="1"/>
  <c r="AN50" i="1"/>
  <c r="I57" i="35"/>
  <c r="J65" i="1"/>
  <c r="I46" i="35"/>
  <c r="J56" i="1"/>
  <c r="AC61" i="35"/>
  <c r="C83" i="35"/>
  <c r="I82" i="35"/>
  <c r="I83" i="35"/>
  <c r="J35" i="1"/>
  <c r="AD21" i="1"/>
  <c r="AO21" i="1"/>
  <c r="D36" i="35"/>
  <c r="J29" i="35"/>
  <c r="AC26" i="1"/>
  <c r="AL44" i="35"/>
  <c r="R14" i="35"/>
  <c r="J34" i="35"/>
  <c r="AD15" i="1"/>
  <c r="F74" i="35"/>
  <c r="AD63" i="1"/>
  <c r="AL70" i="35"/>
  <c r="AI36" i="35"/>
  <c r="AI38" i="35"/>
  <c r="AK29" i="35"/>
  <c r="AL71" i="1"/>
  <c r="H74" i="35"/>
  <c r="AC55" i="1"/>
  <c r="AD32" i="1"/>
  <c r="AD58" i="35"/>
  <c r="AL26" i="35"/>
  <c r="J66" i="1"/>
  <c r="J53" i="35"/>
  <c r="I30" i="1"/>
  <c r="C37" i="1"/>
  <c r="C39" i="1"/>
  <c r="AK71" i="35"/>
  <c r="AN71" i="35"/>
  <c r="J58" i="1"/>
  <c r="I36" i="1"/>
  <c r="I55" i="35"/>
  <c r="AL35" i="35"/>
  <c r="AC74" i="1"/>
  <c r="AD43" i="1"/>
  <c r="M37" i="1"/>
  <c r="R65" i="1"/>
  <c r="U65" i="1"/>
  <c r="AK56" i="35"/>
  <c r="AN56" i="35"/>
  <c r="AC21" i="1"/>
  <c r="AC46" i="35"/>
  <c r="N82" i="1"/>
  <c r="W28" i="35"/>
  <c r="B12" i="61"/>
  <c r="AC8" i="35"/>
  <c r="AC20" i="1"/>
  <c r="I62" i="1"/>
  <c r="J72" i="35"/>
  <c r="AD62" i="35"/>
  <c r="Q30" i="1"/>
  <c r="O37" i="1"/>
  <c r="O39" i="1"/>
  <c r="AD33" i="1"/>
  <c r="AL74" i="1"/>
  <c r="R64" i="35"/>
  <c r="I28" i="1"/>
  <c r="AK66" i="1"/>
  <c r="AN66" i="1"/>
  <c r="AD18" i="35"/>
  <c r="AL11" i="1"/>
  <c r="R62" i="1"/>
  <c r="Q21" i="1"/>
  <c r="W83" i="35"/>
  <c r="AC82" i="35"/>
  <c r="R34" i="1"/>
  <c r="Q46" i="1"/>
  <c r="AD82" i="35"/>
  <c r="AD83" i="35"/>
  <c r="X83" i="35"/>
  <c r="I43" i="1"/>
  <c r="AC62" i="35"/>
  <c r="AD58" i="1"/>
  <c r="J10" i="1"/>
  <c r="Q58" i="35"/>
  <c r="AL18" i="35"/>
  <c r="AO18" i="35"/>
  <c r="R46" i="1"/>
  <c r="Q28" i="1"/>
  <c r="T28" i="1"/>
  <c r="AC31" i="1"/>
  <c r="AC67" i="35"/>
  <c r="AL40" i="35"/>
  <c r="AJ47" i="35"/>
  <c r="G81" i="35"/>
  <c r="I23" i="1"/>
  <c r="J11" i="35"/>
  <c r="AL8" i="35"/>
  <c r="AH28" i="35"/>
  <c r="C10" i="61"/>
  <c r="R53" i="1"/>
  <c r="U53" i="1"/>
  <c r="Q52" i="35"/>
  <c r="T52" i="35"/>
  <c r="AK49" i="35"/>
  <c r="R23" i="1"/>
  <c r="U23" i="1"/>
  <c r="AL68" i="35"/>
  <c r="Q70" i="35"/>
  <c r="T70" i="35"/>
  <c r="J42" i="35"/>
  <c r="J59" i="1"/>
  <c r="AC18" i="1"/>
  <c r="Q9" i="1"/>
  <c r="AD73" i="1"/>
  <c r="Q11" i="35"/>
  <c r="R22" i="1"/>
  <c r="R72" i="1"/>
  <c r="J14" i="1"/>
  <c r="AD61" i="1"/>
  <c r="AK69" i="35"/>
  <c r="I10" i="1"/>
  <c r="AD30" i="35"/>
  <c r="AL65" i="35"/>
  <c r="AO65" i="35"/>
  <c r="R66" i="35"/>
  <c r="AK34" i="1"/>
  <c r="AN34" i="1"/>
  <c r="J46" i="35"/>
  <c r="J59" i="35"/>
  <c r="I16" i="1"/>
  <c r="AC14" i="1"/>
  <c r="P47" i="35"/>
  <c r="R40" i="35"/>
  <c r="J64" i="35"/>
  <c r="Q13" i="1"/>
  <c r="R17" i="35"/>
  <c r="AK58" i="35"/>
  <c r="E37" i="1"/>
  <c r="Z74" i="35"/>
  <c r="AL23" i="1"/>
  <c r="AD14" i="35"/>
  <c r="Q18" i="1"/>
  <c r="T18" i="1"/>
  <c r="AC62" i="1"/>
  <c r="AN62" i="1"/>
  <c r="AK22" i="1"/>
  <c r="Q60" i="35"/>
  <c r="R45" i="35"/>
  <c r="AL70" i="1"/>
  <c r="I66" i="35"/>
  <c r="I9" i="35"/>
  <c r="Q69" i="1"/>
  <c r="AL48" i="35"/>
  <c r="AJ74" i="35"/>
  <c r="AK59" i="1"/>
  <c r="Q82" i="35"/>
  <c r="O83" i="35"/>
  <c r="R71" i="1"/>
  <c r="U71" i="1"/>
  <c r="Q58" i="1"/>
  <c r="AL47" i="1"/>
  <c r="Q53" i="35"/>
  <c r="T53" i="35"/>
  <c r="AD16" i="1"/>
  <c r="Q60" i="1"/>
  <c r="J54" i="1"/>
  <c r="R36" i="1"/>
  <c r="F37" i="1"/>
  <c r="I22" i="35"/>
  <c r="AK32" i="1"/>
  <c r="Q66" i="1"/>
  <c r="Q35" i="35"/>
  <c r="AD80" i="35"/>
  <c r="AL13" i="35"/>
  <c r="Z82" i="1"/>
  <c r="X36" i="35"/>
  <c r="AD29" i="35"/>
  <c r="AL17" i="35"/>
  <c r="Q67" i="1"/>
  <c r="Q15" i="35"/>
  <c r="I74" i="1"/>
  <c r="J26" i="35"/>
  <c r="AC15" i="1"/>
  <c r="AD20" i="35"/>
  <c r="AC52" i="35"/>
  <c r="Q53" i="1"/>
  <c r="AH75" i="1"/>
  <c r="AD53" i="1"/>
  <c r="R54" i="1"/>
  <c r="I26" i="35"/>
  <c r="AC33" i="35"/>
  <c r="AG75" i="1"/>
  <c r="AG74" i="35"/>
  <c r="AD59" i="35"/>
  <c r="AC43" i="35"/>
  <c r="Q49" i="35"/>
  <c r="AD79" i="35"/>
  <c r="AL36" i="1"/>
  <c r="AK13" i="35"/>
  <c r="G75" i="1"/>
  <c r="J45" i="35"/>
  <c r="AK28" i="1"/>
  <c r="I12" i="35"/>
  <c r="AC73" i="35"/>
  <c r="I67" i="1"/>
  <c r="M47" i="35"/>
  <c r="I8" i="35"/>
  <c r="C28" i="35"/>
  <c r="B14" i="58"/>
  <c r="B13" i="62"/>
  <c r="I46" i="1"/>
  <c r="R42" i="35"/>
  <c r="U42" i="35"/>
  <c r="AD26" i="1"/>
  <c r="Q36" i="1"/>
  <c r="T36" i="1"/>
  <c r="AD30" i="1"/>
  <c r="X37" i="1"/>
  <c r="J28" i="1"/>
  <c r="AL52" i="1"/>
  <c r="AD44" i="35"/>
  <c r="J27" i="1"/>
  <c r="AL51" i="35"/>
  <c r="AC78" i="35"/>
  <c r="W81" i="35"/>
  <c r="J70" i="1"/>
  <c r="I9" i="1"/>
  <c r="M29" i="1"/>
  <c r="Q8" i="1"/>
  <c r="G48" i="1"/>
  <c r="AD52" i="35"/>
  <c r="AK53" i="1"/>
  <c r="AK16" i="35"/>
  <c r="AD12" i="1"/>
  <c r="Q43" i="35"/>
  <c r="AK23" i="35"/>
  <c r="AD62" i="1"/>
  <c r="AC64" i="1"/>
  <c r="AC72" i="35"/>
  <c r="AN72" i="35"/>
  <c r="AK67" i="1"/>
  <c r="AD20" i="1"/>
  <c r="J31" i="35"/>
  <c r="AD60" i="1"/>
  <c r="AD55" i="35"/>
  <c r="AC44" i="35"/>
  <c r="AD73" i="35"/>
  <c r="I56" i="1"/>
  <c r="AK30" i="35"/>
  <c r="AK31" i="35"/>
  <c r="AL64" i="35"/>
  <c r="R42" i="1"/>
  <c r="C84" i="1"/>
  <c r="I83" i="1"/>
  <c r="I84" i="1"/>
  <c r="Q56" i="1"/>
  <c r="J25" i="1"/>
  <c r="AC45" i="35"/>
  <c r="Y29" i="1"/>
  <c r="AD74" i="1"/>
  <c r="AL50" i="1"/>
  <c r="AC57" i="35"/>
  <c r="I42" i="35"/>
  <c r="AK80" i="35"/>
  <c r="E84" i="1"/>
  <c r="E86" i="1"/>
  <c r="J68" i="1"/>
  <c r="E29" i="1"/>
  <c r="AK11" i="35"/>
  <c r="AN11" i="35"/>
  <c r="R33" i="1"/>
  <c r="U33" i="1"/>
  <c r="AD23" i="35"/>
  <c r="AL30" i="35"/>
  <c r="AO30" i="35"/>
  <c r="I20" i="35"/>
  <c r="AL21" i="35"/>
  <c r="R31" i="1"/>
  <c r="U31" i="1"/>
  <c r="R80" i="35"/>
  <c r="AD34" i="35"/>
  <c r="AK45" i="1"/>
  <c r="J22" i="35"/>
  <c r="N83" i="35"/>
  <c r="AL46" i="1"/>
  <c r="AO46" i="1"/>
  <c r="AI47" i="35"/>
  <c r="AK40" i="35"/>
  <c r="AG81" i="35"/>
  <c r="AG85" i="35"/>
  <c r="AC69" i="1"/>
  <c r="AJ29" i="1"/>
  <c r="Q51" i="35"/>
  <c r="J13" i="1"/>
  <c r="U13" i="1"/>
  <c r="R24" i="35"/>
  <c r="U24" i="35"/>
  <c r="R80" i="1"/>
  <c r="AK23" i="1"/>
  <c r="AL16" i="1"/>
  <c r="Q72" i="35"/>
  <c r="AC43" i="1"/>
  <c r="Q47" i="1"/>
  <c r="J73" i="1"/>
  <c r="AD46" i="35"/>
  <c r="R60" i="1"/>
  <c r="U60" i="1"/>
  <c r="Q24" i="1"/>
  <c r="AL10" i="35"/>
  <c r="AK56" i="1"/>
  <c r="AN56" i="1"/>
  <c r="Q71" i="1"/>
  <c r="I26" i="1"/>
  <c r="Y37" i="1"/>
  <c r="Y39" i="1"/>
  <c r="Y74" i="35"/>
  <c r="AK66" i="35"/>
  <c r="J51" i="35"/>
  <c r="J62" i="35"/>
  <c r="AC51" i="35"/>
  <c r="AC21" i="35"/>
  <c r="AK59" i="35"/>
  <c r="AN59" i="35"/>
  <c r="I12" i="1"/>
  <c r="AK14" i="1"/>
  <c r="AN14" i="1"/>
  <c r="G47" i="35"/>
  <c r="I59" i="1"/>
  <c r="AL58" i="1"/>
  <c r="AO58" i="1"/>
  <c r="AK25" i="35"/>
  <c r="AN25" i="35"/>
  <c r="AL67" i="35"/>
  <c r="AK50" i="35"/>
  <c r="AN50" i="35"/>
  <c r="AK19" i="35"/>
  <c r="AK52" i="35"/>
  <c r="I66" i="1"/>
  <c r="J14" i="35"/>
  <c r="R70" i="35"/>
  <c r="U70" i="35"/>
  <c r="Q59" i="1"/>
  <c r="AL63" i="1"/>
  <c r="AO63" i="1"/>
  <c r="E81" i="35"/>
  <c r="AD49" i="35"/>
  <c r="AH81" i="35"/>
  <c r="AH85" i="35"/>
  <c r="W84" i="1"/>
  <c r="AC83" i="1"/>
  <c r="AC84" i="1"/>
  <c r="I63" i="1"/>
  <c r="AD66" i="1"/>
  <c r="AD71" i="35"/>
  <c r="I69" i="1"/>
  <c r="AL65" i="1"/>
  <c r="AD67" i="1"/>
  <c r="R51" i="1"/>
  <c r="AI74" i="35"/>
  <c r="AI76" i="35"/>
  <c r="AK48" i="35"/>
  <c r="AC55" i="35"/>
  <c r="R81" i="1"/>
  <c r="R44" i="1"/>
  <c r="J32" i="1"/>
  <c r="J21" i="1"/>
  <c r="Q25" i="35"/>
  <c r="T25" i="35"/>
  <c r="Q43" i="1"/>
  <c r="T43" i="1"/>
  <c r="AC28" i="1"/>
  <c r="AL34" i="35"/>
  <c r="AO34" i="35"/>
  <c r="AK60" i="35"/>
  <c r="AN60" i="35"/>
  <c r="AH37" i="1"/>
  <c r="AH39" i="1"/>
  <c r="R65" i="35"/>
  <c r="J22" i="1"/>
  <c r="R33" i="35"/>
  <c r="Q80" i="35"/>
  <c r="AC32" i="35"/>
  <c r="I70" i="1"/>
  <c r="J10" i="35"/>
  <c r="E74" i="35"/>
  <c r="AK12" i="1"/>
  <c r="AD70" i="1"/>
  <c r="AK80" i="1"/>
  <c r="Q24" i="35"/>
  <c r="R35" i="1"/>
  <c r="U35" i="1"/>
  <c r="AC19" i="1"/>
  <c r="AD83" i="1"/>
  <c r="AD84" i="1"/>
  <c r="X84" i="1"/>
  <c r="E75" i="1"/>
  <c r="Z36" i="35"/>
  <c r="AC13" i="1"/>
  <c r="O28" i="35"/>
  <c r="J63" i="1"/>
  <c r="AL42" i="35"/>
  <c r="AO42" i="35"/>
  <c r="AL60" i="1"/>
  <c r="AO60" i="1"/>
  <c r="AR60" i="1"/>
  <c r="AK79" i="35"/>
  <c r="AK24" i="1"/>
  <c r="AN24" i="1"/>
  <c r="AK11" i="1"/>
  <c r="AN11" i="1"/>
  <c r="I13" i="1"/>
  <c r="R19" i="1"/>
  <c r="J19" i="1"/>
  <c r="U19" i="1"/>
  <c r="G28" i="35"/>
  <c r="B15" i="58"/>
  <c r="B14" i="62"/>
  <c r="AC81" i="1"/>
  <c r="AH84" i="1"/>
  <c r="AL42" i="1"/>
  <c r="AO42" i="1"/>
  <c r="Y75" i="1"/>
  <c r="I50" i="1"/>
  <c r="T50" i="1"/>
  <c r="Q9" i="35"/>
  <c r="T9" i="35"/>
  <c r="AL72" i="35"/>
  <c r="F84" i="1"/>
  <c r="J67" i="35"/>
  <c r="AC68" i="1"/>
  <c r="X28" i="35"/>
  <c r="C12" i="61"/>
  <c r="AD8" i="35"/>
  <c r="R49" i="35"/>
  <c r="AK51" i="1"/>
  <c r="AL57" i="35"/>
  <c r="AO57" i="35"/>
  <c r="AC65" i="35"/>
  <c r="J80" i="1"/>
  <c r="AC10" i="1"/>
  <c r="I44" i="1"/>
  <c r="AK45" i="35"/>
  <c r="AN45" i="35"/>
  <c r="AC61" i="1"/>
  <c r="AD10" i="35"/>
  <c r="AK74" i="1"/>
  <c r="AN74" i="1"/>
  <c r="N36" i="35"/>
  <c r="N38" i="35"/>
  <c r="AJ82" i="1"/>
  <c r="AL79" i="1"/>
  <c r="Q52" i="1"/>
  <c r="T52" i="1"/>
  <c r="I24" i="1"/>
  <c r="AD53" i="35"/>
  <c r="AK55" i="1"/>
  <c r="AN55" i="1"/>
  <c r="J15" i="1"/>
  <c r="J72" i="1"/>
  <c r="AL9" i="1"/>
  <c r="AD18" i="1"/>
  <c r="AC25" i="1"/>
  <c r="I69" i="35"/>
  <c r="AK13" i="1"/>
  <c r="AN13" i="1"/>
  <c r="J57" i="1"/>
  <c r="AD31" i="1"/>
  <c r="AL66" i="35"/>
  <c r="AK46" i="1"/>
  <c r="AL57" i="1"/>
  <c r="AD9" i="35"/>
  <c r="AK20" i="35"/>
  <c r="I30" i="35"/>
  <c r="F82" i="1"/>
  <c r="AD24" i="35"/>
  <c r="AD70" i="35"/>
  <c r="AO70" i="35"/>
  <c r="AR70" i="35"/>
  <c r="AK9" i="35"/>
  <c r="D84" i="1"/>
  <c r="J83" i="1"/>
  <c r="J84" i="1"/>
  <c r="W82" i="1"/>
  <c r="AC79" i="1"/>
  <c r="Z75" i="1"/>
  <c r="AC65" i="1"/>
  <c r="AN65" i="1"/>
  <c r="AL33" i="1"/>
  <c r="AO33" i="1"/>
  <c r="AR33" i="1"/>
  <c r="R53" i="35"/>
  <c r="U53" i="35"/>
  <c r="R26" i="1"/>
  <c r="U26" i="1"/>
  <c r="AD71" i="1"/>
  <c r="Q31" i="35"/>
  <c r="AL53" i="35"/>
  <c r="AO53" i="35"/>
  <c r="AL55" i="35"/>
  <c r="AO55" i="35"/>
  <c r="AL30" i="1"/>
  <c r="AJ37" i="1"/>
  <c r="AJ39" i="1"/>
  <c r="AD72" i="1"/>
  <c r="F29" i="1"/>
  <c r="R59" i="1"/>
  <c r="U59" i="1"/>
  <c r="AD68" i="35"/>
  <c r="AL83" i="1"/>
  <c r="AJ84" i="1"/>
  <c r="AJ86" i="1"/>
  <c r="I68" i="1"/>
  <c r="AC48" i="35"/>
  <c r="W74" i="35"/>
  <c r="AD51" i="1"/>
  <c r="Q27" i="1"/>
  <c r="AD68" i="1"/>
  <c r="AK68" i="1"/>
  <c r="AN68" i="1"/>
  <c r="AC42" i="1"/>
  <c r="AK62" i="35"/>
  <c r="AN62" i="35"/>
  <c r="AD51" i="35"/>
  <c r="J24" i="1"/>
  <c r="AK14" i="35"/>
  <c r="AN14" i="35"/>
  <c r="AD43" i="35"/>
  <c r="AC27" i="1"/>
  <c r="H28" i="35"/>
  <c r="C15" i="58"/>
  <c r="C14" i="62"/>
  <c r="R68" i="1"/>
  <c r="U68" i="1"/>
  <c r="AD19" i="35"/>
  <c r="AC18" i="35"/>
  <c r="AL72" i="1"/>
  <c r="AO72" i="1"/>
  <c r="I22" i="1"/>
  <c r="I34" i="35"/>
  <c r="AD12" i="35"/>
  <c r="AO12" i="35"/>
  <c r="Q16" i="35"/>
  <c r="AK73" i="1"/>
  <c r="AN73" i="1"/>
  <c r="C75" i="1"/>
  <c r="I49" i="1"/>
  <c r="Q83" i="1"/>
  <c r="O84" i="1"/>
  <c r="Q41" i="35"/>
  <c r="T41" i="35"/>
  <c r="I19" i="1"/>
  <c r="J64" i="1"/>
  <c r="AD11" i="35"/>
  <c r="E47" i="35"/>
  <c r="AK63" i="1"/>
  <c r="I71" i="1"/>
  <c r="I42" i="1"/>
  <c r="P36" i="35"/>
  <c r="P38" i="35"/>
  <c r="R29" i="35"/>
  <c r="J51" i="1"/>
  <c r="AK24" i="35"/>
  <c r="I24" i="35"/>
  <c r="AD45" i="1"/>
  <c r="AK17" i="35"/>
  <c r="R11" i="35"/>
  <c r="U11" i="35"/>
  <c r="AD54" i="35"/>
  <c r="AK71" i="1"/>
  <c r="R9" i="1"/>
  <c r="U9" i="1"/>
  <c r="AD22" i="35"/>
  <c r="AC12" i="1"/>
  <c r="J9" i="35"/>
  <c r="AC35" i="1"/>
  <c r="AL28" i="1"/>
  <c r="AO28" i="1"/>
  <c r="AD64" i="1"/>
  <c r="AD10" i="1"/>
  <c r="R62" i="35"/>
  <c r="U62" i="35"/>
  <c r="J27" i="35"/>
  <c r="X75" i="1"/>
  <c r="AD49" i="1"/>
  <c r="AC47" i="1"/>
  <c r="J78" i="35"/>
  <c r="D81" i="35"/>
  <c r="Q63" i="35"/>
  <c r="AD27" i="1"/>
  <c r="AD50" i="35"/>
  <c r="AD69" i="1"/>
  <c r="AL73" i="1"/>
  <c r="AO73" i="1"/>
  <c r="Q10" i="1"/>
  <c r="T10" i="1"/>
  <c r="AC23" i="1"/>
  <c r="J12" i="35"/>
  <c r="AL13" i="1"/>
  <c r="AO13" i="1"/>
  <c r="AR13" i="1"/>
  <c r="AC26" i="35"/>
  <c r="I23" i="35"/>
  <c r="R16" i="1"/>
  <c r="AL11" i="35"/>
  <c r="AC31" i="35"/>
  <c r="R57" i="35"/>
  <c r="R41" i="35"/>
  <c r="AC63" i="35"/>
  <c r="R13" i="35"/>
  <c r="J40" i="35"/>
  <c r="D47" i="35"/>
  <c r="R15" i="35"/>
  <c r="U15" i="35"/>
  <c r="I60" i="1"/>
  <c r="F36" i="35"/>
  <c r="AD15" i="35"/>
  <c r="AO15" i="35"/>
  <c r="Q33" i="35"/>
  <c r="AC69" i="35"/>
  <c r="I27" i="1"/>
  <c r="M48" i="1"/>
  <c r="AL44" i="1"/>
  <c r="Q65" i="1"/>
  <c r="T65" i="1"/>
  <c r="AQ65" i="1"/>
  <c r="Q68" i="35"/>
  <c r="P83" i="35"/>
  <c r="R82" i="35"/>
  <c r="J34" i="1"/>
  <c r="Q71" i="35"/>
  <c r="I64" i="1"/>
  <c r="AG28" i="35"/>
  <c r="AK8" i="35"/>
  <c r="AN8" i="35"/>
  <c r="AL51" i="1"/>
  <c r="AO51" i="1"/>
  <c r="AC16" i="1"/>
  <c r="H36" i="35"/>
  <c r="H38" i="35"/>
  <c r="AD31" i="35"/>
  <c r="AL27" i="1"/>
  <c r="AO27" i="1"/>
  <c r="AL25" i="35"/>
  <c r="AD21" i="35"/>
  <c r="AK26" i="1"/>
  <c r="AC68" i="35"/>
  <c r="AL19" i="1"/>
  <c r="AO19" i="1"/>
  <c r="AR19" i="1"/>
  <c r="AC27" i="35"/>
  <c r="AK17" i="1"/>
  <c r="Q73" i="35"/>
  <c r="J60" i="35"/>
  <c r="R11" i="1"/>
  <c r="G74" i="35"/>
  <c r="G76" i="35"/>
  <c r="J52" i="1"/>
  <c r="AC17" i="35"/>
  <c r="AK34" i="35"/>
  <c r="P82" i="1"/>
  <c r="R79" i="1"/>
  <c r="AK20" i="1"/>
  <c r="AN20" i="1"/>
  <c r="R14" i="1"/>
  <c r="U14" i="1"/>
  <c r="J69" i="1"/>
  <c r="Q12" i="35"/>
  <c r="T12" i="35"/>
  <c r="Q63" i="1"/>
  <c r="T63" i="1"/>
  <c r="D29" i="1"/>
  <c r="J8" i="1"/>
  <c r="C74" i="35"/>
  <c r="I48" i="35"/>
  <c r="AK32" i="35"/>
  <c r="AN32" i="35"/>
  <c r="I15" i="1"/>
  <c r="AC34" i="35"/>
  <c r="AK22" i="35"/>
  <c r="AK43" i="1"/>
  <c r="AN43" i="1"/>
  <c r="I73" i="35"/>
  <c r="T73" i="35"/>
  <c r="I72" i="35"/>
  <c r="AC40" i="35"/>
  <c r="W47" i="35"/>
  <c r="R59" i="35"/>
  <c r="U59" i="35"/>
  <c r="Z28" i="35"/>
  <c r="C11" i="61"/>
  <c r="C14" i="61"/>
  <c r="J18" i="1"/>
  <c r="U18" i="1"/>
  <c r="AL31" i="35"/>
  <c r="AD23" i="1"/>
  <c r="R50" i="35"/>
  <c r="AL24" i="1"/>
  <c r="AO24" i="1"/>
  <c r="Q35" i="1"/>
  <c r="T35" i="1"/>
  <c r="I14" i="1"/>
  <c r="AL56" i="1"/>
  <c r="AC58" i="35"/>
  <c r="AL58" i="35"/>
  <c r="AO58" i="35"/>
  <c r="AC19" i="35"/>
  <c r="Q65" i="35"/>
  <c r="I35" i="35"/>
  <c r="AD25" i="1"/>
  <c r="G29" i="1"/>
  <c r="Q42" i="1"/>
  <c r="T42" i="1"/>
  <c r="AL17" i="1"/>
  <c r="AK68" i="35"/>
  <c r="AN68" i="35"/>
  <c r="AL16" i="35"/>
  <c r="AK70" i="1"/>
  <c r="AC58" i="1"/>
  <c r="R54" i="35"/>
  <c r="U54" i="35"/>
  <c r="Q49" i="1"/>
  <c r="O75" i="1"/>
  <c r="O77" i="1"/>
  <c r="R73" i="1"/>
  <c r="U73" i="1"/>
  <c r="AL59" i="1"/>
  <c r="AO59" i="1"/>
  <c r="AR59" i="1"/>
  <c r="AK31" i="1"/>
  <c r="AN31" i="1"/>
  <c r="AC23" i="35"/>
  <c r="AN23" i="35"/>
  <c r="Q34" i="1"/>
  <c r="AD52" i="1"/>
  <c r="Q54" i="35"/>
  <c r="AK70" i="35"/>
  <c r="AN70" i="35"/>
  <c r="AQ70" i="35"/>
  <c r="AD9" i="1"/>
  <c r="AO9" i="1"/>
  <c r="AR9" i="1"/>
  <c r="AC66" i="35"/>
  <c r="I33" i="35"/>
  <c r="Z81" i="35"/>
  <c r="Q40" i="35"/>
  <c r="O47" i="35"/>
  <c r="R25" i="1"/>
  <c r="U25" i="1"/>
  <c r="W75" i="1"/>
  <c r="AC49" i="1"/>
  <c r="P29" i="1"/>
  <c r="Q62" i="1"/>
  <c r="T62" i="1"/>
  <c r="AK61" i="1"/>
  <c r="AN61" i="1"/>
  <c r="R18" i="35"/>
  <c r="AD11" i="1"/>
  <c r="AL34" i="1"/>
  <c r="I13" i="35"/>
  <c r="J42" i="1"/>
  <c r="Q23" i="1"/>
  <c r="T23" i="1"/>
  <c r="R20" i="1"/>
  <c r="U20" i="1"/>
  <c r="AL56" i="35"/>
  <c r="Q10" i="35"/>
  <c r="T10" i="35"/>
  <c r="Q70" i="1"/>
  <c r="T70" i="1"/>
  <c r="I58" i="1"/>
  <c r="J52" i="35"/>
  <c r="R32" i="35"/>
  <c r="AL50" i="35"/>
  <c r="R44" i="35"/>
  <c r="AC16" i="35"/>
  <c r="AN16" i="35"/>
  <c r="J45" i="1"/>
  <c r="U45" i="1"/>
  <c r="R16" i="35"/>
  <c r="AD72" i="35"/>
  <c r="AC36" i="1"/>
  <c r="I62" i="35"/>
  <c r="R50" i="1"/>
  <c r="U50" i="1"/>
  <c r="AK35" i="35"/>
  <c r="AN35" i="35"/>
  <c r="I17" i="35"/>
  <c r="Q14" i="1"/>
  <c r="T14" i="1"/>
  <c r="F48" i="1"/>
  <c r="H47" i="35"/>
  <c r="C48" i="1"/>
  <c r="I41" i="1"/>
  <c r="R56" i="1"/>
  <c r="U56" i="1"/>
  <c r="AH47" i="35"/>
  <c r="AC12" i="35"/>
  <c r="AL59" i="35"/>
  <c r="AO59" i="35"/>
  <c r="J81" i="1"/>
  <c r="AK42" i="1"/>
  <c r="AN42" i="1"/>
  <c r="AQ42" i="1"/>
  <c r="C36" i="35"/>
  <c r="C38" i="35"/>
  <c r="I29" i="35"/>
  <c r="E28" i="35"/>
  <c r="B13" i="58"/>
  <c r="Q68" i="1"/>
  <c r="T68" i="1"/>
  <c r="AQ68" i="1"/>
  <c r="AD22" i="1"/>
  <c r="AK33" i="1"/>
  <c r="R61" i="1"/>
  <c r="U61" i="1"/>
  <c r="J18" i="35"/>
  <c r="AK49" i="1"/>
  <c r="AI75" i="1"/>
  <c r="Q72" i="1"/>
  <c r="R57" i="1"/>
  <c r="U57" i="1"/>
  <c r="I54" i="35"/>
  <c r="AL25" i="1"/>
  <c r="AO25" i="1"/>
  <c r="AR25" i="1"/>
  <c r="AK64" i="35"/>
  <c r="AN64" i="35"/>
  <c r="Q19" i="1"/>
  <c r="T19" i="1"/>
  <c r="J49" i="35"/>
  <c r="U49" i="35"/>
  <c r="AL10" i="1"/>
  <c r="AO10" i="1"/>
  <c r="I33" i="1"/>
  <c r="T33" i="1"/>
  <c r="R23" i="35"/>
  <c r="AD35" i="1"/>
  <c r="Y36" i="35"/>
  <c r="Y38" i="35"/>
  <c r="I16" i="35"/>
  <c r="X29" i="1"/>
  <c r="AD8" i="1"/>
  <c r="I79" i="1"/>
  <c r="C82" i="1"/>
  <c r="AD65" i="1"/>
  <c r="Q15" i="1"/>
  <c r="T15" i="1"/>
  <c r="Q30" i="35"/>
  <c r="T30" i="35"/>
  <c r="R52" i="35"/>
  <c r="U52" i="35"/>
  <c r="AK12" i="35"/>
  <c r="J50" i="35"/>
  <c r="AG47" i="35"/>
  <c r="AI81" i="35"/>
  <c r="AI85" i="35"/>
  <c r="AK78" i="35"/>
  <c r="Q61" i="35"/>
  <c r="T61" i="35"/>
  <c r="AD64" i="35"/>
  <c r="Q66" i="35"/>
  <c r="T66" i="35"/>
  <c r="J71" i="35"/>
  <c r="J62" i="1"/>
  <c r="Q27" i="35"/>
  <c r="R58" i="35"/>
  <c r="AL68" i="1"/>
  <c r="AO68" i="1"/>
  <c r="J35" i="35"/>
  <c r="I60" i="35"/>
  <c r="T60" i="35"/>
  <c r="AD47" i="1"/>
  <c r="I80" i="1"/>
  <c r="I79" i="35"/>
  <c r="I15" i="35"/>
  <c r="AL20" i="1"/>
  <c r="AO20" i="1"/>
  <c r="AR20" i="1"/>
  <c r="Q64" i="1"/>
  <c r="T64" i="1"/>
  <c r="AC63" i="1"/>
  <c r="AK54" i="1"/>
  <c r="AC13" i="35"/>
  <c r="R28" i="1"/>
  <c r="U28" i="1"/>
  <c r="AD13" i="35"/>
  <c r="AD66" i="35"/>
  <c r="J61" i="35"/>
  <c r="I11" i="1"/>
  <c r="J58" i="35"/>
  <c r="F83" i="35"/>
  <c r="F85" i="35"/>
  <c r="I67" i="35"/>
  <c r="AD50" i="1"/>
  <c r="AD56" i="1"/>
  <c r="AD36" i="1"/>
  <c r="Q69" i="35"/>
  <c r="T69" i="35"/>
  <c r="Q17" i="1"/>
  <c r="AG29" i="1"/>
  <c r="AK8" i="1"/>
  <c r="AG37" i="1"/>
  <c r="AK16" i="1"/>
  <c r="AN16" i="1"/>
  <c r="AJ81" i="35"/>
  <c r="AL78" i="35"/>
  <c r="R72" i="35"/>
  <c r="U72" i="35"/>
  <c r="Y48" i="1"/>
  <c r="J41" i="35"/>
  <c r="AJ28" i="35"/>
  <c r="C9" i="61"/>
  <c r="C15" i="61"/>
  <c r="R58" i="1"/>
  <c r="U58" i="1"/>
  <c r="AD44" i="1"/>
  <c r="I64" i="35"/>
  <c r="T64" i="35"/>
  <c r="J55" i="1"/>
  <c r="U55" i="1"/>
  <c r="J79" i="1"/>
  <c r="J82" i="1"/>
  <c r="J86" i="1"/>
  <c r="D82" i="1"/>
  <c r="M83" i="35"/>
  <c r="AK27" i="35"/>
  <c r="AN27" i="35"/>
  <c r="R67" i="1"/>
  <c r="U67" i="1"/>
  <c r="J17" i="35"/>
  <c r="AK21" i="1"/>
  <c r="AN21" i="1"/>
  <c r="J43" i="1"/>
  <c r="J68" i="35"/>
  <c r="AC80" i="35"/>
  <c r="AC59" i="1"/>
  <c r="Q42" i="35"/>
  <c r="T42" i="35"/>
  <c r="AD60" i="35"/>
  <c r="Y83" i="35"/>
  <c r="I72" i="1"/>
  <c r="I61" i="1"/>
  <c r="I31" i="35"/>
  <c r="I36" i="35"/>
  <c r="Z84" i="1"/>
  <c r="Z86" i="1"/>
  <c r="AC15" i="35"/>
  <c r="AL32" i="35"/>
  <c r="AO32" i="35"/>
  <c r="Q32" i="35"/>
  <c r="T32" i="35"/>
  <c r="R19" i="35"/>
  <c r="U19" i="35"/>
  <c r="N84" i="1"/>
  <c r="N86" i="1"/>
  <c r="J65" i="35"/>
  <c r="AJ48" i="1"/>
  <c r="AL41" i="1"/>
  <c r="R51" i="35"/>
  <c r="U51" i="35"/>
  <c r="N75" i="1"/>
  <c r="I44" i="35"/>
  <c r="R31" i="35"/>
  <c r="U31" i="35"/>
  <c r="AL64" i="1"/>
  <c r="AO64" i="1"/>
  <c r="D83" i="35"/>
  <c r="D85" i="35"/>
  <c r="J82" i="35"/>
  <c r="J83" i="35"/>
  <c r="AD61" i="35"/>
  <c r="AL35" i="1"/>
  <c r="AO35" i="1"/>
  <c r="AR35" i="1"/>
  <c r="I20" i="1"/>
  <c r="T20" i="1"/>
  <c r="I68" i="35"/>
  <c r="T68" i="35"/>
  <c r="AI29" i="1"/>
  <c r="M28" i="35"/>
  <c r="Q8" i="35"/>
  <c r="AC71" i="1"/>
  <c r="AK51" i="35"/>
  <c r="AN51" i="35"/>
  <c r="O81" i="35"/>
  <c r="Q78" i="35"/>
  <c r="R78" i="35"/>
  <c r="P81" i="35"/>
  <c r="Q45" i="35"/>
  <c r="AK35" i="1"/>
  <c r="AN35" i="1"/>
  <c r="H75" i="1"/>
  <c r="H77" i="1"/>
  <c r="X47" i="35"/>
  <c r="AD40" i="35"/>
  <c r="I63" i="35"/>
  <c r="H83" i="35"/>
  <c r="H81" i="35"/>
  <c r="H85" i="35"/>
  <c r="Q46" i="35"/>
  <c r="T46" i="35"/>
  <c r="AK10" i="35"/>
  <c r="AL63" i="35"/>
  <c r="AO63" i="35"/>
  <c r="Z48" i="1"/>
  <c r="J69" i="35"/>
  <c r="U69" i="35"/>
  <c r="AL22" i="1"/>
  <c r="AO22" i="1"/>
  <c r="AD26" i="35"/>
  <c r="M75" i="1"/>
  <c r="Q51" i="1"/>
  <c r="AK46" i="35"/>
  <c r="AN46" i="35"/>
  <c r="AQ46" i="35"/>
  <c r="W36" i="35"/>
  <c r="W38" i="35"/>
  <c r="AC29" i="35"/>
  <c r="AL82" i="35"/>
  <c r="AJ83" i="35"/>
  <c r="AJ85" i="35"/>
  <c r="R70" i="1"/>
  <c r="U70" i="1"/>
  <c r="AC41" i="35"/>
  <c r="AN41" i="35"/>
  <c r="AQ41" i="35"/>
  <c r="AL14" i="35"/>
  <c r="AO14" i="35"/>
  <c r="R55" i="35"/>
  <c r="I81" i="1"/>
  <c r="T81" i="1"/>
  <c r="R68" i="35"/>
  <c r="U68" i="35"/>
  <c r="AL62" i="1"/>
  <c r="AO62" i="1"/>
  <c r="Y82" i="1"/>
  <c r="Y86" i="1"/>
  <c r="AC30" i="35"/>
  <c r="AC36" i="35"/>
  <c r="J74" i="1"/>
  <c r="J30" i="35"/>
  <c r="Q61" i="1"/>
  <c r="Q11" i="1"/>
  <c r="T11" i="1"/>
  <c r="Q57" i="35"/>
  <c r="T57" i="35"/>
  <c r="AC46" i="1"/>
  <c r="AC70" i="1"/>
  <c r="Q19" i="35"/>
  <c r="AK54" i="35"/>
  <c r="AN54" i="35"/>
  <c r="E48" i="1"/>
  <c r="E77" i="1"/>
  <c r="I73" i="1"/>
  <c r="N74" i="35"/>
  <c r="N76" i="35"/>
  <c r="J46" i="1"/>
  <c r="AC67" i="1"/>
  <c r="I14" i="35"/>
  <c r="AC44" i="1"/>
  <c r="AD27" i="35"/>
  <c r="Q13" i="35"/>
  <c r="T13" i="35"/>
  <c r="R25" i="35"/>
  <c r="AL29" i="35"/>
  <c r="AJ36" i="35"/>
  <c r="AJ38" i="35"/>
  <c r="J48" i="35"/>
  <c r="D74" i="35"/>
  <c r="J20" i="35"/>
  <c r="I25" i="1"/>
  <c r="AC32" i="1"/>
  <c r="AN32" i="1"/>
  <c r="AK67" i="35"/>
  <c r="AN67" i="35"/>
  <c r="B30" i="61"/>
  <c r="N81" i="35"/>
  <c r="N85" i="35"/>
  <c r="AL49" i="1"/>
  <c r="AJ75" i="1"/>
  <c r="G83" i="35"/>
  <c r="G85" i="35"/>
  <c r="Q22" i="1"/>
  <c r="T22" i="1"/>
  <c r="E83" i="35"/>
  <c r="E85" i="35"/>
  <c r="Q17" i="35"/>
  <c r="T17" i="35"/>
  <c r="AC49" i="35"/>
  <c r="AL24" i="35"/>
  <c r="AO24" i="35"/>
  <c r="AR24" i="35"/>
  <c r="AC51" i="1"/>
  <c r="AN51" i="1"/>
  <c r="AK43" i="35"/>
  <c r="AN43" i="35"/>
  <c r="AH82" i="1"/>
  <c r="I80" i="35"/>
  <c r="AL52" i="35"/>
  <c r="AO52" i="35"/>
  <c r="AR52" i="35"/>
  <c r="Q29" i="35"/>
  <c r="O36" i="35"/>
  <c r="O38" i="35"/>
  <c r="AL73" i="35"/>
  <c r="AO73" i="35"/>
  <c r="X81" i="35"/>
  <c r="AD78" i="35"/>
  <c r="AD81" i="35"/>
  <c r="AD85" i="35"/>
  <c r="AD56" i="35"/>
  <c r="I51" i="1"/>
  <c r="AC53" i="1"/>
  <c r="J32" i="35"/>
  <c r="J33" i="35"/>
  <c r="J36" i="35"/>
  <c r="E36" i="35"/>
  <c r="E38" i="35"/>
  <c r="AK65" i="35"/>
  <c r="AN65" i="35"/>
  <c r="AC9" i="35"/>
  <c r="G84" i="1"/>
  <c r="G86" i="1"/>
  <c r="C81" i="35"/>
  <c r="C85" i="35"/>
  <c r="I78" i="35"/>
  <c r="R27" i="1"/>
  <c r="U27" i="1"/>
  <c r="AK57" i="1"/>
  <c r="AN57" i="1"/>
  <c r="AC54" i="1"/>
  <c r="AN54" i="1"/>
  <c r="P74" i="35"/>
  <c r="P76" i="35"/>
  <c r="R48" i="35"/>
  <c r="R12" i="1"/>
  <c r="U12" i="1"/>
  <c r="I21" i="1"/>
  <c r="T21" i="1"/>
  <c r="R56" i="35"/>
  <c r="J16" i="1"/>
  <c r="AK47" i="1"/>
  <c r="AN47" i="1"/>
  <c r="Q20" i="35"/>
  <c r="T20" i="35"/>
  <c r="R15" i="1"/>
  <c r="U15" i="1"/>
  <c r="F47" i="35"/>
  <c r="I43" i="35"/>
  <c r="I59" i="35"/>
  <c r="T59" i="35"/>
  <c r="AK44" i="35"/>
  <c r="AN44" i="35"/>
  <c r="AK36" i="1"/>
  <c r="AN36" i="1"/>
  <c r="AQ36" i="1"/>
  <c r="AK63" i="35"/>
  <c r="AN63" i="35"/>
  <c r="R27" i="35"/>
  <c r="U27" i="35"/>
  <c r="P48" i="1"/>
  <c r="R41" i="1"/>
  <c r="AC22" i="35"/>
  <c r="AN22" i="35"/>
  <c r="I51" i="35"/>
  <c r="AK15" i="1"/>
  <c r="AN15" i="1"/>
  <c r="AQ15" i="1"/>
  <c r="AD35" i="35"/>
  <c r="AO35" i="35"/>
  <c r="D75" i="1"/>
  <c r="D77" i="1"/>
  <c r="J49" i="1"/>
  <c r="J75" i="1"/>
  <c r="AD54" i="1"/>
  <c r="J21" i="35"/>
  <c r="J56" i="35"/>
  <c r="I19" i="35"/>
  <c r="J80" i="35"/>
  <c r="AC20" i="35"/>
  <c r="P37" i="1"/>
  <c r="P39" i="1"/>
  <c r="R30" i="1"/>
  <c r="J44" i="1"/>
  <c r="U44" i="1"/>
  <c r="AC80" i="1"/>
  <c r="J25" i="35"/>
  <c r="AL54" i="35"/>
  <c r="AO54" i="35"/>
  <c r="AR54" i="35"/>
  <c r="AD34" i="1"/>
  <c r="AO34" i="1"/>
  <c r="AC17" i="1"/>
  <c r="J73" i="35"/>
  <c r="R9" i="35"/>
  <c r="U9" i="35"/>
  <c r="AD67" i="35"/>
  <c r="Q34" i="35"/>
  <c r="T34" i="35"/>
  <c r="AK18" i="1"/>
  <c r="AN18" i="1"/>
  <c r="J16" i="35"/>
  <c r="AK41" i="1"/>
  <c r="AI48" i="1"/>
  <c r="R61" i="35"/>
  <c r="U61" i="35"/>
  <c r="I54" i="1"/>
  <c r="Q79" i="35"/>
  <c r="T79" i="35"/>
  <c r="J63" i="35"/>
  <c r="Q32" i="1"/>
  <c r="AL61" i="35"/>
  <c r="AO61" i="35"/>
  <c r="AR61" i="35"/>
  <c r="Q14" i="35"/>
  <c r="T14" i="35"/>
  <c r="AQ14" i="35"/>
  <c r="Q55" i="35"/>
  <c r="T55" i="35"/>
  <c r="Y47" i="35"/>
  <c r="Q21" i="35"/>
  <c r="T21" i="35"/>
  <c r="R21" i="35"/>
  <c r="U21" i="35"/>
  <c r="AK10" i="1"/>
  <c r="AN10" i="1"/>
  <c r="AQ10" i="1"/>
  <c r="J57" i="35"/>
  <c r="AD17" i="35"/>
  <c r="J55" i="35"/>
  <c r="U55" i="35"/>
  <c r="AL33" i="35"/>
  <c r="AO33" i="35"/>
  <c r="R10" i="35"/>
  <c r="U10" i="35"/>
  <c r="Q80" i="1"/>
  <c r="T80" i="1"/>
  <c r="F28" i="35"/>
  <c r="C13" i="58"/>
  <c r="Q56" i="35"/>
  <c r="T56" i="35"/>
  <c r="R64" i="1"/>
  <c r="U64" i="1"/>
  <c r="I47" i="1"/>
  <c r="T47" i="1"/>
  <c r="AL79" i="35"/>
  <c r="AO79" i="35"/>
  <c r="R73" i="35"/>
  <c r="U73" i="35"/>
  <c r="AR73" i="35"/>
  <c r="AL55" i="1"/>
  <c r="AO55" i="1"/>
  <c r="AR55" i="1"/>
  <c r="J11" i="1"/>
  <c r="Q67" i="35"/>
  <c r="T67" i="35"/>
  <c r="Q62" i="35"/>
  <c r="T62" i="35"/>
  <c r="AQ62" i="35"/>
  <c r="R22" i="35"/>
  <c r="U22" i="35"/>
  <c r="AC30" i="1"/>
  <c r="W37" i="1"/>
  <c r="AC33" i="1"/>
  <c r="I32" i="1"/>
  <c r="R43" i="35"/>
  <c r="U43" i="35"/>
  <c r="AC22" i="1"/>
  <c r="AN22" i="1"/>
  <c r="AQ22" i="1"/>
  <c r="I71" i="35"/>
  <c r="J23" i="35"/>
  <c r="I57" i="1"/>
  <c r="T57" i="1"/>
  <c r="AC79" i="35"/>
  <c r="AC81" i="35"/>
  <c r="J66" i="35"/>
  <c r="U66" i="35"/>
  <c r="I27" i="35"/>
  <c r="AK33" i="35"/>
  <c r="AN33" i="35"/>
  <c r="AL43" i="35"/>
  <c r="AO43" i="35"/>
  <c r="AK44" i="1"/>
  <c r="AN44" i="1"/>
  <c r="AH48" i="1"/>
  <c r="AK9" i="1"/>
  <c r="AN9" i="1"/>
  <c r="AL69" i="1"/>
  <c r="AO69" i="1"/>
  <c r="AL45" i="1"/>
  <c r="AO45" i="1"/>
  <c r="AR45" i="1"/>
  <c r="Y81" i="35"/>
  <c r="AD16" i="35"/>
  <c r="AO16" i="35"/>
  <c r="AC45" i="1"/>
  <c r="AC48" i="1"/>
  <c r="R17" i="1"/>
  <c r="U17" i="1"/>
  <c r="Q79" i="1"/>
  <c r="O82" i="1"/>
  <c r="O86" i="1"/>
  <c r="X82" i="1"/>
  <c r="AD79" i="1"/>
  <c r="AD82" i="1"/>
  <c r="AD86" i="1"/>
  <c r="I40" i="35"/>
  <c r="C47" i="35"/>
  <c r="Z83" i="35"/>
  <c r="Z85" i="35"/>
  <c r="Q25" i="1"/>
  <c r="J13" i="35"/>
  <c r="AK25" i="1"/>
  <c r="AN25" i="1"/>
  <c r="AL49" i="35"/>
  <c r="AO49" i="35"/>
  <c r="R79" i="35"/>
  <c r="U79" i="35"/>
  <c r="R34" i="35"/>
  <c r="U34" i="35"/>
  <c r="I34" i="1"/>
  <c r="T34" i="1"/>
  <c r="Q48" i="35"/>
  <c r="O74" i="35"/>
  <c r="O76" i="35"/>
  <c r="J44" i="35"/>
  <c r="AD57" i="1"/>
  <c r="AO57" i="1"/>
  <c r="AR57" i="1"/>
  <c r="J36" i="1"/>
  <c r="U36" i="1"/>
  <c r="AD25" i="35"/>
  <c r="AO25" i="35"/>
  <c r="I55" i="1"/>
  <c r="T55" i="1"/>
  <c r="AL69" i="35"/>
  <c r="AO69" i="35"/>
  <c r="AR69" i="35"/>
  <c r="R74" i="1"/>
  <c r="U74" i="1"/>
  <c r="AL27" i="35"/>
  <c r="AO27" i="35"/>
  <c r="AR27" i="35"/>
  <c r="R8" i="1"/>
  <c r="N29" i="1"/>
  <c r="AK53" i="35"/>
  <c r="AN53" i="35"/>
  <c r="AQ53" i="35"/>
  <c r="M81" i="35"/>
  <c r="M85" i="35"/>
  <c r="AC10" i="35"/>
  <c r="R71" i="35"/>
  <c r="U71" i="35"/>
  <c r="Q73" i="1"/>
  <c r="T73" i="1"/>
  <c r="AC24" i="35"/>
  <c r="M36" i="35"/>
  <c r="M38" i="35"/>
  <c r="M76" i="35"/>
  <c r="AC8" i="1"/>
  <c r="W29" i="1"/>
  <c r="AL62" i="35"/>
  <c r="AO62" i="35"/>
  <c r="AR62" i="35"/>
  <c r="I65" i="35"/>
  <c r="Q50" i="35"/>
  <c r="T50" i="35"/>
  <c r="D28" i="35"/>
  <c r="C14" i="58"/>
  <c r="C13" i="62"/>
  <c r="J8" i="35"/>
  <c r="J28" i="35"/>
  <c r="I53" i="1"/>
  <c r="I58" i="35"/>
  <c r="T58" i="35"/>
  <c r="Q44" i="35"/>
  <c r="T44" i="35"/>
  <c r="AL12" i="1"/>
  <c r="AO12" i="1"/>
  <c r="AR12" i="1"/>
  <c r="AK30" i="1"/>
  <c r="AK37" i="1"/>
  <c r="AI37" i="1"/>
  <c r="AI39" i="1"/>
  <c r="AD17" i="1"/>
  <c r="AO17" i="1"/>
  <c r="AR17" i="1"/>
  <c r="I49" i="35"/>
  <c r="I11" i="35"/>
  <c r="R21" i="1"/>
  <c r="U21" i="1"/>
  <c r="AK21" i="35"/>
  <c r="AN21" i="35"/>
  <c r="AQ21" i="35"/>
  <c r="R35" i="35"/>
  <c r="U35" i="35"/>
  <c r="AK73" i="35"/>
  <c r="AN73" i="35"/>
  <c r="AQ73" i="35"/>
  <c r="AK52" i="1"/>
  <c r="AN52" i="1"/>
  <c r="AK69" i="1"/>
  <c r="AN69" i="1"/>
  <c r="I17" i="1"/>
  <c r="T17" i="1"/>
  <c r="Q26" i="1"/>
  <c r="T26" i="1"/>
  <c r="AG36" i="35"/>
  <c r="AG38" i="35"/>
  <c r="AG76" i="35"/>
  <c r="AK18" i="35"/>
  <c r="AN18" i="35"/>
  <c r="Q44" i="1"/>
  <c r="T44" i="1"/>
  <c r="AD14" i="1"/>
  <c r="AN8" i="1"/>
  <c r="AC29" i="1"/>
  <c r="J38" i="35"/>
  <c r="T48" i="35"/>
  <c r="Q74" i="35"/>
  <c r="AR43" i="35"/>
  <c r="AN30" i="1"/>
  <c r="AC37" i="1"/>
  <c r="AC39" i="1"/>
  <c r="U8" i="1"/>
  <c r="R29" i="1"/>
  <c r="Q82" i="1"/>
  <c r="T79" i="1"/>
  <c r="T82" i="1"/>
  <c r="T32" i="1"/>
  <c r="AQ32" i="1"/>
  <c r="U56" i="35"/>
  <c r="B29" i="61"/>
  <c r="D76" i="35"/>
  <c r="U25" i="35"/>
  <c r="AR25" i="35"/>
  <c r="AQ35" i="1"/>
  <c r="Q81" i="35"/>
  <c r="T78" i="35"/>
  <c r="T8" i="35"/>
  <c r="Q28" i="35"/>
  <c r="T61" i="1"/>
  <c r="AQ61" i="1"/>
  <c r="AO78" i="35"/>
  <c r="AL81" i="35"/>
  <c r="AK29" i="1"/>
  <c r="AK39" i="1"/>
  <c r="AK75" i="1"/>
  <c r="AK48" i="1"/>
  <c r="AK77" i="1"/>
  <c r="T27" i="35"/>
  <c r="AQ27" i="35"/>
  <c r="I82" i="1"/>
  <c r="I86" i="1"/>
  <c r="AI77" i="1"/>
  <c r="AN33" i="1"/>
  <c r="AQ33" i="1"/>
  <c r="I48" i="1"/>
  <c r="U32" i="35"/>
  <c r="AR32" i="35"/>
  <c r="U18" i="35"/>
  <c r="AR18" i="35"/>
  <c r="AC75" i="1"/>
  <c r="T40" i="35"/>
  <c r="Q47" i="35"/>
  <c r="AC47" i="35"/>
  <c r="I74" i="35"/>
  <c r="AQ20" i="1"/>
  <c r="P85" i="35"/>
  <c r="AR15" i="35"/>
  <c r="U41" i="35"/>
  <c r="U16" i="1"/>
  <c r="C77" i="1"/>
  <c r="T27" i="1"/>
  <c r="AO30" i="1"/>
  <c r="AL37" i="1"/>
  <c r="AQ52" i="1"/>
  <c r="AO8" i="35"/>
  <c r="AD28" i="35"/>
  <c r="F86" i="1"/>
  <c r="AN12" i="1"/>
  <c r="U65" i="35"/>
  <c r="C34" i="58"/>
  <c r="C32" i="61"/>
  <c r="C33" i="62"/>
  <c r="AN48" i="35"/>
  <c r="AO65" i="1"/>
  <c r="AR65" i="1"/>
  <c r="AN19" i="35"/>
  <c r="AR58" i="1"/>
  <c r="Y77" i="1"/>
  <c r="AO10" i="35"/>
  <c r="AR10" i="35"/>
  <c r="U80" i="35"/>
  <c r="AN31" i="35"/>
  <c r="T8" i="1"/>
  <c r="Q29" i="1"/>
  <c r="AD37" i="1"/>
  <c r="U54" i="1"/>
  <c r="AD36" i="35"/>
  <c r="AD38" i="35"/>
  <c r="T60" i="1"/>
  <c r="T58" i="1"/>
  <c r="AN59" i="1"/>
  <c r="AN58" i="35"/>
  <c r="AQ58" i="35"/>
  <c r="U40" i="35"/>
  <c r="R47" i="35"/>
  <c r="AR65" i="35"/>
  <c r="T11" i="35"/>
  <c r="U34" i="1"/>
  <c r="AR34" i="1"/>
  <c r="U62" i="1"/>
  <c r="AR62" i="1"/>
  <c r="AN26" i="1"/>
  <c r="AQ26" i="1"/>
  <c r="AQ50" i="1"/>
  <c r="AO26" i="1"/>
  <c r="AR26" i="1"/>
  <c r="T26" i="35"/>
  <c r="AN15" i="35"/>
  <c r="AO20" i="35"/>
  <c r="AO22" i="35"/>
  <c r="AR22" i="35"/>
  <c r="AO48" i="35"/>
  <c r="AD74" i="35"/>
  <c r="AO67" i="1"/>
  <c r="AR67" i="1"/>
  <c r="AN57" i="35"/>
  <c r="AQ57" i="35"/>
  <c r="U12" i="35"/>
  <c r="AR12" i="35"/>
  <c r="AO80" i="35"/>
  <c r="AR80" i="35"/>
  <c r="T22" i="35"/>
  <c r="AQ22" i="35"/>
  <c r="J37" i="1"/>
  <c r="AO41" i="35"/>
  <c r="AR41" i="35"/>
  <c r="AG86" i="1"/>
  <c r="AO80" i="1"/>
  <c r="T31" i="1"/>
  <c r="AQ31" i="1"/>
  <c r="AO45" i="35"/>
  <c r="T45" i="1"/>
  <c r="AO14" i="1"/>
  <c r="AR14" i="1"/>
  <c r="AN55" i="35"/>
  <c r="AQ55" i="35"/>
  <c r="F77" i="1"/>
  <c r="Z39" i="1"/>
  <c r="AN19" i="1"/>
  <c r="AQ19" i="1"/>
  <c r="T54" i="1"/>
  <c r="AQ54" i="1"/>
  <c r="AN42" i="35"/>
  <c r="AQ42" i="35"/>
  <c r="AQ44" i="1"/>
  <c r="AR35" i="35"/>
  <c r="U41" i="1"/>
  <c r="R48" i="1"/>
  <c r="AQ47" i="1"/>
  <c r="AQ57" i="1"/>
  <c r="Q36" i="35"/>
  <c r="Q38" i="35"/>
  <c r="T29" i="35"/>
  <c r="J74" i="35"/>
  <c r="AL83" i="35"/>
  <c r="AL85" i="35"/>
  <c r="AO82" i="35"/>
  <c r="T51" i="1"/>
  <c r="AQ51" i="1"/>
  <c r="AN10" i="35"/>
  <c r="AQ10" i="35"/>
  <c r="AO40" i="35"/>
  <c r="AD47" i="35"/>
  <c r="T45" i="35"/>
  <c r="B24" i="58"/>
  <c r="AR64" i="1"/>
  <c r="AQ21" i="1"/>
  <c r="AD29" i="1"/>
  <c r="AR49" i="35"/>
  <c r="AN49" i="1"/>
  <c r="AO56" i="35"/>
  <c r="AR56" i="35"/>
  <c r="AN70" i="1"/>
  <c r="AQ70" i="1"/>
  <c r="T65" i="35"/>
  <c r="AO56" i="1"/>
  <c r="AR56" i="1"/>
  <c r="U50" i="35"/>
  <c r="C76" i="35"/>
  <c r="R82" i="1"/>
  <c r="U79" i="1"/>
  <c r="AR27" i="1"/>
  <c r="T71" i="35"/>
  <c r="AQ71" i="35"/>
  <c r="F38" i="35"/>
  <c r="J47" i="35"/>
  <c r="U57" i="35"/>
  <c r="I28" i="35"/>
  <c r="AO50" i="35"/>
  <c r="J81" i="35"/>
  <c r="J85" i="35"/>
  <c r="AR28" i="1"/>
  <c r="AN24" i="35"/>
  <c r="AQ73" i="1"/>
  <c r="AR68" i="1"/>
  <c r="AR55" i="35"/>
  <c r="Z77" i="1"/>
  <c r="D86" i="1"/>
  <c r="AQ55" i="1"/>
  <c r="AO79" i="1"/>
  <c r="AL82" i="1"/>
  <c r="AR57" i="35"/>
  <c r="AO72" i="35"/>
  <c r="AR72" i="35"/>
  <c r="AN79" i="35"/>
  <c r="B11" i="58"/>
  <c r="X86" i="1"/>
  <c r="T24" i="35"/>
  <c r="AQ24" i="35"/>
  <c r="E76" i="35"/>
  <c r="T80" i="35"/>
  <c r="AQ43" i="1"/>
  <c r="AQ50" i="35"/>
  <c r="AQ59" i="35"/>
  <c r="T24" i="1"/>
  <c r="AQ24" i="1"/>
  <c r="AN23" i="1"/>
  <c r="AQ23" i="1"/>
  <c r="T51" i="35"/>
  <c r="AQ51" i="35"/>
  <c r="AK47" i="35"/>
  <c r="AN40" i="35"/>
  <c r="AN47" i="35"/>
  <c r="B25" i="61"/>
  <c r="C86" i="1"/>
  <c r="AN30" i="35"/>
  <c r="AQ30" i="35"/>
  <c r="AN67" i="1"/>
  <c r="AN53" i="1"/>
  <c r="AO52" i="1"/>
  <c r="G77" i="1"/>
  <c r="T49" i="35"/>
  <c r="T15" i="35"/>
  <c r="T16" i="35"/>
  <c r="T18" i="35"/>
  <c r="T19" i="35"/>
  <c r="T23" i="35"/>
  <c r="T28" i="35"/>
  <c r="X38" i="35"/>
  <c r="T35" i="35"/>
  <c r="AQ35" i="35"/>
  <c r="F39" i="1"/>
  <c r="AO16" i="1"/>
  <c r="AR16" i="1"/>
  <c r="AJ76" i="35"/>
  <c r="AO23" i="1"/>
  <c r="AR23" i="1"/>
  <c r="U17" i="35"/>
  <c r="AN49" i="35"/>
  <c r="X85" i="35"/>
  <c r="AC83" i="35"/>
  <c r="AC85" i="35"/>
  <c r="AN82" i="35"/>
  <c r="AO11" i="1"/>
  <c r="U64" i="35"/>
  <c r="T30" i="1"/>
  <c r="T37" i="1"/>
  <c r="Q37" i="1"/>
  <c r="M39" i="1"/>
  <c r="M77" i="1"/>
  <c r="AO26" i="35"/>
  <c r="H76" i="35"/>
  <c r="N39" i="1"/>
  <c r="N77" i="1"/>
  <c r="AN27" i="1"/>
  <c r="U66" i="1"/>
  <c r="X76" i="35"/>
  <c r="P86" i="1"/>
  <c r="AN81" i="1"/>
  <c r="AQ81" i="1"/>
  <c r="AN58" i="1"/>
  <c r="U69" i="1"/>
  <c r="AR69" i="1"/>
  <c r="U63" i="1"/>
  <c r="AO46" i="35"/>
  <c r="AO18" i="1"/>
  <c r="AR18" i="1"/>
  <c r="AO9" i="35"/>
  <c r="AR9" i="35"/>
  <c r="AO66" i="1"/>
  <c r="AO61" i="1"/>
  <c r="AR61" i="1"/>
  <c r="U52" i="1"/>
  <c r="J48" i="1"/>
  <c r="T12" i="1"/>
  <c r="H86" i="1"/>
  <c r="AQ60" i="1"/>
  <c r="AO81" i="1"/>
  <c r="U10" i="1"/>
  <c r="AR10" i="1"/>
  <c r="U46" i="35"/>
  <c r="AK84" i="1"/>
  <c r="AN83" i="1"/>
  <c r="W39" i="1"/>
  <c r="W77" i="1"/>
  <c r="AQ67" i="35"/>
  <c r="AR79" i="35"/>
  <c r="C16" i="58"/>
  <c r="C15" i="62"/>
  <c r="C12" i="62"/>
  <c r="AN41" i="1"/>
  <c r="AD75" i="1"/>
  <c r="AQ44" i="35"/>
  <c r="U48" i="35"/>
  <c r="R74" i="35"/>
  <c r="AO49" i="1"/>
  <c r="AL75" i="1"/>
  <c r="T25" i="1"/>
  <c r="AQ25" i="1"/>
  <c r="AO41" i="1"/>
  <c r="AL48" i="1"/>
  <c r="Y85" i="35"/>
  <c r="AN78" i="35"/>
  <c r="AQ78" i="35"/>
  <c r="AK81" i="35"/>
  <c r="AK85" i="35"/>
  <c r="AK28" i="35"/>
  <c r="AN12" i="35"/>
  <c r="AQ12" i="35"/>
  <c r="U23" i="35"/>
  <c r="U44" i="35"/>
  <c r="T54" i="35"/>
  <c r="AQ54" i="35"/>
  <c r="Q75" i="1"/>
  <c r="T49" i="1"/>
  <c r="AR59" i="35"/>
  <c r="J29" i="1"/>
  <c r="AN17" i="1"/>
  <c r="AQ17" i="1"/>
  <c r="AO31" i="35"/>
  <c r="AR31" i="35"/>
  <c r="AQ8" i="35"/>
  <c r="U13" i="35"/>
  <c r="AN17" i="35"/>
  <c r="AQ17" i="35"/>
  <c r="Q84" i="1"/>
  <c r="Q86" i="1"/>
  <c r="T83" i="1"/>
  <c r="T84" i="1"/>
  <c r="AQ16" i="35"/>
  <c r="W76" i="35"/>
  <c r="AL84" i="1"/>
  <c r="AL86" i="1"/>
  <c r="AO83" i="1"/>
  <c r="AR53" i="35"/>
  <c r="AC82" i="1"/>
  <c r="AC86" i="1"/>
  <c r="AN9" i="35"/>
  <c r="AQ9" i="35"/>
  <c r="AN46" i="1"/>
  <c r="AH86" i="1"/>
  <c r="AN80" i="1"/>
  <c r="AQ80" i="1"/>
  <c r="U33" i="35"/>
  <c r="AR33" i="35"/>
  <c r="AQ60" i="35"/>
  <c r="U81" i="1"/>
  <c r="U51" i="1"/>
  <c r="AR51" i="1"/>
  <c r="W86" i="1"/>
  <c r="AR63" i="1"/>
  <c r="AO67" i="35"/>
  <c r="AN66" i="35"/>
  <c r="AQ66" i="35"/>
  <c r="T71" i="1"/>
  <c r="U80" i="1"/>
  <c r="AN45" i="1"/>
  <c r="AQ45" i="1"/>
  <c r="AO21" i="35"/>
  <c r="AR21" i="35"/>
  <c r="AO50" i="1"/>
  <c r="AR50" i="1"/>
  <c r="U42" i="1"/>
  <c r="AR42" i="1"/>
  <c r="T43" i="35"/>
  <c r="AQ43" i="35"/>
  <c r="AO51" i="35"/>
  <c r="AR51" i="35"/>
  <c r="AN13" i="35"/>
  <c r="AQ13" i="35"/>
  <c r="AH77" i="1"/>
  <c r="T67" i="1"/>
  <c r="T66" i="1"/>
  <c r="O85" i="35"/>
  <c r="AL74" i="35"/>
  <c r="AO70" i="1"/>
  <c r="AR70" i="1"/>
  <c r="AQ62" i="1"/>
  <c r="T13" i="1"/>
  <c r="AQ13" i="1"/>
  <c r="AQ34" i="1"/>
  <c r="U72" i="1"/>
  <c r="AR72" i="1"/>
  <c r="T9" i="1"/>
  <c r="AQ9" i="1"/>
  <c r="AL47" i="35"/>
  <c r="U46" i="1"/>
  <c r="W85" i="35"/>
  <c r="AO74" i="1"/>
  <c r="AR74" i="1"/>
  <c r="AC28" i="35"/>
  <c r="AC38" i="35"/>
  <c r="I37" i="1"/>
  <c r="AO71" i="1"/>
  <c r="AR71" i="1"/>
  <c r="U14" i="35"/>
  <c r="AR14" i="35"/>
  <c r="D38" i="35"/>
  <c r="U26" i="35"/>
  <c r="AO43" i="1"/>
  <c r="P77" i="1"/>
  <c r="U24" i="1"/>
  <c r="AR24" i="1"/>
  <c r="AO8" i="1"/>
  <c r="AL29" i="1"/>
  <c r="AL39" i="1"/>
  <c r="T16" i="1"/>
  <c r="AQ16" i="1"/>
  <c r="R28" i="35"/>
  <c r="U8" i="35"/>
  <c r="R84" i="1"/>
  <c r="U83" i="1"/>
  <c r="U84" i="1"/>
  <c r="AN64" i="1"/>
  <c r="AQ64" i="1"/>
  <c r="AO15" i="1"/>
  <c r="AR15" i="1"/>
  <c r="AQ18" i="35"/>
  <c r="U43" i="1"/>
  <c r="AR43" i="1"/>
  <c r="U32" i="1"/>
  <c r="U30" i="35"/>
  <c r="AR30" i="35"/>
  <c r="T41" i="1"/>
  <c r="Q48" i="1"/>
  <c r="U60" i="35"/>
  <c r="AO60" i="35"/>
  <c r="I29" i="1"/>
  <c r="AN79" i="1"/>
  <c r="AK82" i="1"/>
  <c r="U67" i="35"/>
  <c r="C32" i="58"/>
  <c r="U47" i="1"/>
  <c r="AH38" i="35"/>
  <c r="AH76" i="35"/>
  <c r="AO23" i="35"/>
  <c r="AR23" i="35"/>
  <c r="AI86" i="1"/>
  <c r="U63" i="35"/>
  <c r="C31" i="58"/>
  <c r="U30" i="1"/>
  <c r="R37" i="1"/>
  <c r="R39" i="1"/>
  <c r="B32" i="61"/>
  <c r="B33" i="62"/>
  <c r="AQ65" i="35"/>
  <c r="I81" i="35"/>
  <c r="I85" i="35"/>
  <c r="AL36" i="35"/>
  <c r="AO29" i="35"/>
  <c r="C29" i="61"/>
  <c r="AR63" i="35"/>
  <c r="R81" i="35"/>
  <c r="U78" i="35"/>
  <c r="U81" i="35"/>
  <c r="C40" i="58"/>
  <c r="I47" i="35"/>
  <c r="I38" i="35"/>
  <c r="AG39" i="1"/>
  <c r="AG77" i="1"/>
  <c r="U58" i="35"/>
  <c r="AR58" i="35"/>
  <c r="AQ64" i="35"/>
  <c r="T72" i="1"/>
  <c r="AQ72" i="1"/>
  <c r="B12" i="62"/>
  <c r="B16" i="58"/>
  <c r="U16" i="35"/>
  <c r="AR16" i="35"/>
  <c r="AQ68" i="35"/>
  <c r="AQ32" i="35"/>
  <c r="AN34" i="35"/>
  <c r="AQ34" i="35"/>
  <c r="U11" i="1"/>
  <c r="R83" i="35"/>
  <c r="R85" i="35"/>
  <c r="U82" i="35"/>
  <c r="U83" i="35"/>
  <c r="AO44" i="1"/>
  <c r="AR44" i="1"/>
  <c r="T33" i="35"/>
  <c r="AQ33" i="35"/>
  <c r="AO11" i="35"/>
  <c r="AR11" i="35"/>
  <c r="AR73" i="1"/>
  <c r="T63" i="35"/>
  <c r="B31" i="58"/>
  <c r="AN71" i="1"/>
  <c r="AQ71" i="1"/>
  <c r="R36" i="35"/>
  <c r="U29" i="35"/>
  <c r="U36" i="35"/>
  <c r="C18" i="58"/>
  <c r="AN63" i="1"/>
  <c r="AQ63" i="1"/>
  <c r="I75" i="1"/>
  <c r="AJ77" i="1"/>
  <c r="T31" i="35"/>
  <c r="AN20" i="35"/>
  <c r="AQ20" i="35"/>
  <c r="AO66" i="35"/>
  <c r="AR66" i="35"/>
  <c r="B22" i="61"/>
  <c r="AQ45" i="35"/>
  <c r="AQ11" i="1"/>
  <c r="Z38" i="35"/>
  <c r="Z76" i="35"/>
  <c r="AR34" i="35"/>
  <c r="T59" i="1"/>
  <c r="AK74" i="35"/>
  <c r="AN52" i="35"/>
  <c r="AQ52" i="35"/>
  <c r="AQ25" i="35"/>
  <c r="AQ14" i="1"/>
  <c r="Y76" i="35"/>
  <c r="T72" i="35"/>
  <c r="AQ72" i="35"/>
  <c r="AR46" i="1"/>
  <c r="AQ11" i="35"/>
  <c r="AN80" i="35"/>
  <c r="AQ80" i="35"/>
  <c r="T56" i="1"/>
  <c r="AQ56" i="1"/>
  <c r="AO64" i="35"/>
  <c r="AR64" i="35"/>
  <c r="X39" i="1"/>
  <c r="X77" i="1"/>
  <c r="AR42" i="35"/>
  <c r="AN28" i="1"/>
  <c r="AQ28" i="1"/>
  <c r="AO36" i="1"/>
  <c r="AR36" i="1"/>
  <c r="T53" i="1"/>
  <c r="AO17" i="35"/>
  <c r="AR17" i="35"/>
  <c r="AL28" i="35"/>
  <c r="AO13" i="35"/>
  <c r="AR13" i="35"/>
  <c r="AO47" i="1"/>
  <c r="AR47" i="1"/>
  <c r="Q83" i="35"/>
  <c r="T82" i="35"/>
  <c r="T83" i="35"/>
  <c r="L19" i="2"/>
  <c r="T69" i="1"/>
  <c r="AQ69" i="1"/>
  <c r="C24" i="58"/>
  <c r="U45" i="35"/>
  <c r="AQ18" i="1"/>
  <c r="E39" i="1"/>
  <c r="AN69" i="35"/>
  <c r="AQ69" i="35"/>
  <c r="U22" i="1"/>
  <c r="AR22" i="1"/>
  <c r="AO68" i="35"/>
  <c r="AR68" i="35"/>
  <c r="T46" i="1"/>
  <c r="AQ66" i="1"/>
  <c r="AQ56" i="35"/>
  <c r="AK36" i="35"/>
  <c r="AK38" i="35"/>
  <c r="AN29" i="35"/>
  <c r="F76" i="35"/>
  <c r="AO44" i="35"/>
  <c r="AR44" i="35"/>
  <c r="AR21" i="1"/>
  <c r="G38" i="35"/>
  <c r="U49" i="1"/>
  <c r="AR49" i="1"/>
  <c r="R75" i="1"/>
  <c r="R77" i="1"/>
  <c r="AO32" i="1"/>
  <c r="AQ23" i="35"/>
  <c r="C12" i="58"/>
  <c r="C11" i="62"/>
  <c r="AO19" i="35"/>
  <c r="AR19" i="35"/>
  <c r="AO54" i="1"/>
  <c r="AN61" i="35"/>
  <c r="AQ61" i="35"/>
  <c r="D39" i="1"/>
  <c r="AO71" i="35"/>
  <c r="AR71" i="35"/>
  <c r="G39" i="1"/>
  <c r="AD48" i="1"/>
  <c r="U20" i="35"/>
  <c r="T74" i="1"/>
  <c r="AQ74" i="1"/>
  <c r="C11" i="58"/>
  <c r="AO31" i="1"/>
  <c r="AR31" i="1"/>
  <c r="AO53" i="1"/>
  <c r="AR53" i="1"/>
  <c r="B14" i="61"/>
  <c r="B15" i="61"/>
  <c r="AC74" i="35"/>
  <c r="AN26" i="35"/>
  <c r="B88" i="35"/>
  <c r="B89" i="1"/>
  <c r="R38" i="35"/>
  <c r="AL38" i="35"/>
  <c r="AL76" i="35"/>
  <c r="AR67" i="35"/>
  <c r="C30" i="61"/>
  <c r="C31" i="62"/>
  <c r="U75" i="1"/>
  <c r="AN83" i="35"/>
  <c r="AQ82" i="35"/>
  <c r="AQ83" i="35"/>
  <c r="AQ67" i="1"/>
  <c r="B20" i="61"/>
  <c r="AN81" i="35"/>
  <c r="B38" i="61"/>
  <c r="AQ79" i="35"/>
  <c r="AO82" i="1"/>
  <c r="AR40" i="35"/>
  <c r="AO47" i="35"/>
  <c r="C25" i="61"/>
  <c r="Q76" i="35"/>
  <c r="U48" i="1"/>
  <c r="C22" i="61"/>
  <c r="C23" i="62"/>
  <c r="AR45" i="35"/>
  <c r="AR48" i="35"/>
  <c r="AO74" i="35"/>
  <c r="C34" i="61"/>
  <c r="AQ26" i="35"/>
  <c r="AD76" i="35"/>
  <c r="T29" i="1"/>
  <c r="Q85" i="35"/>
  <c r="B30" i="62"/>
  <c r="T74" i="35"/>
  <c r="AK76" i="35"/>
  <c r="B15" i="62"/>
  <c r="AR30" i="1"/>
  <c r="U37" i="1"/>
  <c r="AQ79" i="1"/>
  <c r="AN82" i="1"/>
  <c r="AQ46" i="1"/>
  <c r="AO84" i="1"/>
  <c r="AO86" i="1"/>
  <c r="AR83" i="1"/>
  <c r="AR84" i="1"/>
  <c r="T86" i="1"/>
  <c r="AN28" i="35"/>
  <c r="R76" i="35"/>
  <c r="AN84" i="1"/>
  <c r="AN86" i="1"/>
  <c r="AQ83" i="1"/>
  <c r="AQ84" i="1"/>
  <c r="AR81" i="1"/>
  <c r="T39" i="1"/>
  <c r="AR50" i="35"/>
  <c r="C30" i="58"/>
  <c r="B23" i="62"/>
  <c r="J39" i="1"/>
  <c r="J77" i="1"/>
  <c r="AQ59" i="1"/>
  <c r="AQ31" i="35"/>
  <c r="AQ48" i="35"/>
  <c r="AN74" i="35"/>
  <c r="B34" i="61"/>
  <c r="B28" i="61"/>
  <c r="B33" i="61"/>
  <c r="AQ40" i="35"/>
  <c r="T47" i="35"/>
  <c r="B27" i="58"/>
  <c r="AR78" i="35"/>
  <c r="AR81" i="35"/>
  <c r="M14" i="2"/>
  <c r="AO81" i="35"/>
  <c r="C38" i="61"/>
  <c r="B30" i="58"/>
  <c r="AO75" i="1"/>
  <c r="AR54" i="1"/>
  <c r="AN36" i="35"/>
  <c r="AQ29" i="35"/>
  <c r="C41" i="58"/>
  <c r="U85" i="35"/>
  <c r="M19" i="2"/>
  <c r="AR29" i="35"/>
  <c r="AR36" i="35"/>
  <c r="AO36" i="35"/>
  <c r="C30" i="62"/>
  <c r="I39" i="1"/>
  <c r="I77" i="1"/>
  <c r="U74" i="35"/>
  <c r="AN48" i="1"/>
  <c r="AQ41" i="1"/>
  <c r="AQ48" i="1"/>
  <c r="B32" i="58"/>
  <c r="B31" i="62"/>
  <c r="AK86" i="1"/>
  <c r="AR66" i="1"/>
  <c r="AR26" i="35"/>
  <c r="AR52" i="1"/>
  <c r="B17" i="58"/>
  <c r="B10" i="62"/>
  <c r="AR79" i="1"/>
  <c r="U82" i="1"/>
  <c r="U86" i="1"/>
  <c r="J76" i="35"/>
  <c r="AR80" i="1"/>
  <c r="AR20" i="35"/>
  <c r="AQ58" i="1"/>
  <c r="AD39" i="1"/>
  <c r="AD77" i="1"/>
  <c r="I76" i="35"/>
  <c r="AN37" i="1"/>
  <c r="U29" i="1"/>
  <c r="AC77" i="1"/>
  <c r="AQ8" i="1"/>
  <c r="AQ12" i="1"/>
  <c r="AQ27" i="1"/>
  <c r="AQ29" i="1"/>
  <c r="AN29" i="1"/>
  <c r="AN39" i="1"/>
  <c r="C17" i="58"/>
  <c r="C10" i="62"/>
  <c r="AO37" i="1"/>
  <c r="AR32" i="1"/>
  <c r="AR37" i="1"/>
  <c r="AR60" i="35"/>
  <c r="AR8" i="35"/>
  <c r="U28" i="35"/>
  <c r="U38" i="35"/>
  <c r="AR8" i="1"/>
  <c r="AO29" i="1"/>
  <c r="AO39" i="1"/>
  <c r="AQ82" i="1"/>
  <c r="AQ49" i="1"/>
  <c r="T75" i="1"/>
  <c r="AQ81" i="35"/>
  <c r="L14" i="2"/>
  <c r="AR41" i="1"/>
  <c r="AR48" i="1"/>
  <c r="AO48" i="1"/>
  <c r="AL77" i="1"/>
  <c r="AQ47" i="35"/>
  <c r="AR46" i="35"/>
  <c r="AR11" i="1"/>
  <c r="AQ49" i="35"/>
  <c r="AQ53" i="1"/>
  <c r="C28" i="61"/>
  <c r="R86" i="1"/>
  <c r="AN75" i="1"/>
  <c r="AN77" i="1"/>
  <c r="AO83" i="35"/>
  <c r="AR82" i="35"/>
  <c r="AR83" i="35"/>
  <c r="AR85" i="35"/>
  <c r="T36" i="35"/>
  <c r="T48" i="1"/>
  <c r="AQ15" i="35"/>
  <c r="U47" i="35"/>
  <c r="C27" i="58"/>
  <c r="Q39" i="1"/>
  <c r="Q77" i="1"/>
  <c r="AQ19" i="35"/>
  <c r="AO28" i="35"/>
  <c r="AC76" i="35"/>
  <c r="T81" i="35"/>
  <c r="T85" i="35"/>
  <c r="AQ63" i="35"/>
  <c r="AQ30" i="1"/>
  <c r="AQ37" i="1"/>
  <c r="AQ39" i="1"/>
  <c r="T77" i="1"/>
  <c r="AR82" i="1"/>
  <c r="B18" i="58"/>
  <c r="T38" i="35"/>
  <c r="T76" i="35"/>
  <c r="B73" i="58"/>
  <c r="AR29" i="1"/>
  <c r="U76" i="35"/>
  <c r="C35" i="58"/>
  <c r="AQ36" i="35"/>
  <c r="AQ74" i="35"/>
  <c r="AQ86" i="1"/>
  <c r="U39" i="1"/>
  <c r="AR74" i="35"/>
  <c r="B39" i="62"/>
  <c r="B39" i="61"/>
  <c r="B40" i="62"/>
  <c r="AN85" i="35"/>
  <c r="C26" i="62"/>
  <c r="C22" i="58"/>
  <c r="C19" i="58"/>
  <c r="C16" i="62"/>
  <c r="B16" i="62"/>
  <c r="B19" i="58"/>
  <c r="B16" i="61"/>
  <c r="B17" i="61"/>
  <c r="B35" i="61"/>
  <c r="AN38" i="35"/>
  <c r="AN76" i="35"/>
  <c r="B35" i="58"/>
  <c r="B36" i="58"/>
  <c r="B35" i="62"/>
  <c r="B22" i="58"/>
  <c r="B26" i="62"/>
  <c r="B34" i="62"/>
  <c r="AR47" i="35"/>
  <c r="B21" i="62"/>
  <c r="U77" i="1"/>
  <c r="C39" i="61"/>
  <c r="AO85" i="35"/>
  <c r="AQ75" i="1"/>
  <c r="AQ77" i="1"/>
  <c r="AR28" i="35"/>
  <c r="AR38" i="35"/>
  <c r="AR39" i="1"/>
  <c r="B29" i="62"/>
  <c r="AQ28" i="35"/>
  <c r="C16" i="61"/>
  <c r="AO38" i="35"/>
  <c r="AO76" i="35"/>
  <c r="C42" i="58"/>
  <c r="C40" i="62"/>
  <c r="AR75" i="1"/>
  <c r="C29" i="62"/>
  <c r="C36" i="58"/>
  <c r="C35" i="62"/>
  <c r="C20" i="61"/>
  <c r="AO77" i="1"/>
  <c r="C39" i="62"/>
  <c r="C40" i="61"/>
  <c r="AR86" i="1"/>
  <c r="C33" i="61"/>
  <c r="AQ85" i="35"/>
  <c r="C41" i="62"/>
  <c r="B40" i="61"/>
  <c r="B41" i="62"/>
  <c r="C37" i="58"/>
  <c r="AR76" i="35"/>
  <c r="B90" i="35"/>
  <c r="AR77" i="1"/>
  <c r="B91" i="1"/>
  <c r="C17" i="61"/>
  <c r="C35" i="61"/>
  <c r="C62" i="61"/>
  <c r="C17" i="62"/>
  <c r="B37" i="58"/>
  <c r="B18" i="62"/>
  <c r="C21" i="62"/>
  <c r="AQ38" i="35"/>
  <c r="B90" i="1"/>
  <c r="C34" i="62"/>
  <c r="B17" i="62"/>
  <c r="C64" i="58"/>
  <c r="C36" i="62"/>
  <c r="C18" i="62"/>
  <c r="C72" i="58"/>
  <c r="AQ76" i="35"/>
  <c r="B89" i="35"/>
  <c r="B72" i="58"/>
  <c r="B36" i="62"/>
  <c r="C73" i="58"/>
  <c r="C60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0" authorId="0" shapeId="0" xr:uid="{83F7549E-EA19-4DDE-8D27-16E56587672D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1" authorId="0" shapeId="0" xr:uid="{76D7C824-C5C9-47C6-8983-177EFB4717F9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sharedStrings.xml><?xml version="1.0" encoding="utf-8"?>
<sst xmlns="http://schemas.openxmlformats.org/spreadsheetml/2006/main" count="726" uniqueCount="260">
  <si>
    <t>New</t>
  </si>
  <si>
    <t>Renewal</t>
  </si>
  <si>
    <t>Competing Supp</t>
  </si>
  <si>
    <t>Admin Supp</t>
  </si>
  <si>
    <t>Continuations</t>
  </si>
  <si>
    <t>Mechanism</t>
  </si>
  <si>
    <t>No.</t>
  </si>
  <si>
    <t>Amt.</t>
  </si>
  <si>
    <t>Research Projects</t>
  </si>
  <si>
    <t>DP1</t>
  </si>
  <si>
    <t>DP2</t>
  </si>
  <si>
    <t>DP5</t>
  </si>
  <si>
    <t>P01</t>
  </si>
  <si>
    <t>R00</t>
  </si>
  <si>
    <t>R01</t>
  </si>
  <si>
    <t>R03</t>
  </si>
  <si>
    <t>R15</t>
  </si>
  <si>
    <t>R21</t>
  </si>
  <si>
    <t>R33</t>
  </si>
  <si>
    <t>R35</t>
  </si>
  <si>
    <t>R37</t>
  </si>
  <si>
    <t>R50</t>
  </si>
  <si>
    <t>R56</t>
  </si>
  <si>
    <t>U01</t>
  </si>
  <si>
    <t>U19</t>
  </si>
  <si>
    <t>UH2</t>
  </si>
  <si>
    <t>UH3</t>
  </si>
  <si>
    <t>UM1</t>
  </si>
  <si>
    <t>SBIR-STTR</t>
  </si>
  <si>
    <t>R41</t>
  </si>
  <si>
    <t>R42</t>
  </si>
  <si>
    <t>R43</t>
  </si>
  <si>
    <t>R44</t>
  </si>
  <si>
    <t>SBIR-STTR Total</t>
  </si>
  <si>
    <t>Research Centers</t>
  </si>
  <si>
    <t>P20</t>
  </si>
  <si>
    <t>P30</t>
  </si>
  <si>
    <t>P41</t>
  </si>
  <si>
    <t>P50</t>
  </si>
  <si>
    <t>U41</t>
  </si>
  <si>
    <t>U54</t>
  </si>
  <si>
    <t>Research Centers Total</t>
  </si>
  <si>
    <t>Other Research Related</t>
  </si>
  <si>
    <t>D43</t>
  </si>
  <si>
    <t>K01</t>
  </si>
  <si>
    <t>K05</t>
  </si>
  <si>
    <t>K07</t>
  </si>
  <si>
    <t>K08</t>
  </si>
  <si>
    <t>K12</t>
  </si>
  <si>
    <t>K22</t>
  </si>
  <si>
    <t>K23</t>
  </si>
  <si>
    <t>K24</t>
  </si>
  <si>
    <t>K25</t>
  </si>
  <si>
    <t>K99</t>
  </si>
  <si>
    <t>R13</t>
  </si>
  <si>
    <t>R25</t>
  </si>
  <si>
    <t>U10</t>
  </si>
  <si>
    <t>U13</t>
  </si>
  <si>
    <t>U24</t>
  </si>
  <si>
    <t>U2C</t>
  </si>
  <si>
    <t>U2R</t>
  </si>
  <si>
    <t>UG1</t>
  </si>
  <si>
    <t>Other Research Related Total</t>
  </si>
  <si>
    <t>Training, Individual</t>
  </si>
  <si>
    <t>F30</t>
  </si>
  <si>
    <t>F31</t>
  </si>
  <si>
    <t>F32</t>
  </si>
  <si>
    <t>F99</t>
  </si>
  <si>
    <t>Training, Individual Total</t>
  </si>
  <si>
    <t>Training, Institutional</t>
  </si>
  <si>
    <t>T32</t>
  </si>
  <si>
    <t>Training, Institutional Total</t>
  </si>
  <si>
    <t>Activity Code</t>
  </si>
  <si>
    <t>Competing Grants</t>
  </si>
  <si>
    <t>Total Competing</t>
  </si>
  <si>
    <t>Non-Competing Grants</t>
  </si>
  <si>
    <t>Total Non-Competing</t>
  </si>
  <si>
    <t xml:space="preserve">Total Research Grants </t>
  </si>
  <si>
    <t>Total Grants</t>
  </si>
  <si>
    <t xml:space="preserve">Amt. </t>
  </si>
  <si>
    <t>Total Training Grants</t>
  </si>
  <si>
    <t>NATIONAL INSTITUTES OF HEALTH</t>
  </si>
  <si>
    <t>RESEARCH TRAINING</t>
  </si>
  <si>
    <t>National Cancer Institute</t>
  </si>
  <si>
    <t>Predoctoral</t>
  </si>
  <si>
    <t>Postdoctoral</t>
  </si>
  <si>
    <t>Total</t>
  </si>
  <si>
    <t>FTTP</t>
  </si>
  <si>
    <t>No. Awds.</t>
  </si>
  <si>
    <t>Amount</t>
  </si>
  <si>
    <t xml:space="preserve"> No. Awds.</t>
  </si>
  <si>
    <t xml:space="preserve">Individual: </t>
  </si>
  <si>
    <t xml:space="preserve">Noncompeting </t>
  </si>
  <si>
    <t>Competing</t>
  </si>
  <si>
    <t>Subtotal:  Individual</t>
  </si>
  <si>
    <t>Institutional:</t>
  </si>
  <si>
    <t>Subtotal:  Institutional</t>
  </si>
  <si>
    <t>TOTAL</t>
  </si>
  <si>
    <t>Check:</t>
  </si>
  <si>
    <t>Noncompeting and Competing categories include administrative supplements, as appropriate.</t>
  </si>
  <si>
    <t>FTTPs supported by administrative supplements should be counted IF stipend costs are included as part of the supplemental award.</t>
  </si>
  <si>
    <t>TAP monies are included under Institutional/ Postdoctoral/ Noncompeting Amount</t>
  </si>
  <si>
    <t>RFA</t>
  </si>
  <si>
    <t>Research Project Grant Funding Mechanisms</t>
  </si>
  <si>
    <t>Grant Funding Paylines</t>
  </si>
  <si>
    <t>RPG Mechanisms</t>
  </si>
  <si>
    <t>R01 Traditional Grants</t>
  </si>
  <si>
    <t>Percentile</t>
  </si>
  <si>
    <t>N/A</t>
  </si>
  <si>
    <t>17% Reduction</t>
  </si>
  <si>
    <t>R03 Small Grants</t>
  </si>
  <si>
    <t>Impact Score</t>
  </si>
  <si>
    <t>R21 Exploratory Phase I</t>
  </si>
  <si>
    <t>R41/R42 STTR</t>
  </si>
  <si>
    <t>R43/R44 SBIR</t>
  </si>
  <si>
    <t>*SPL = Scientific Program Leaders (NCI)</t>
  </si>
  <si>
    <t>SBIR/STTR</t>
  </si>
  <si>
    <t>Other RPGs</t>
  </si>
  <si>
    <t>total %</t>
  </si>
  <si>
    <t>(Whole Dollars)</t>
  </si>
  <si>
    <t>No</t>
  </si>
  <si>
    <t>(Dollars in Thousands)</t>
  </si>
  <si>
    <t>Noncompeting</t>
  </si>
  <si>
    <t>Notes (update as necessary)</t>
  </si>
  <si>
    <t>Research Project Grants</t>
  </si>
  <si>
    <t>Update "notes" as necessary.</t>
  </si>
  <si>
    <t>Total Grants (Approp)</t>
  </si>
  <si>
    <t>Total Grants (Moonshot)</t>
  </si>
  <si>
    <t>Requested</t>
  </si>
  <si>
    <t>Research Project Grants Total</t>
  </si>
  <si>
    <t>Research Projects Grants  + SBIR Total</t>
  </si>
  <si>
    <t>(whole dollars)</t>
  </si>
  <si>
    <t>SPL Selected*</t>
  </si>
  <si>
    <t>P01 Program Projects</t>
  </si>
  <si>
    <t>Please populate all cells shaded this color</t>
  </si>
  <si>
    <t>NCI</t>
  </si>
  <si>
    <t>RFAs: MECHANISM, DIVISION, STATUS, # APPLICATIONS RECD/FUNDED- FY 2017</t>
  </si>
  <si>
    <t>Estimated Set-Aside</t>
  </si>
  <si>
    <t>Division</t>
  </si>
  <si>
    <t>Activity</t>
  </si>
  <si>
    <t>RFA Number</t>
  </si>
  <si>
    <t>RFA Title</t>
  </si>
  <si>
    <t>Receipt Date</t>
  </si>
  <si>
    <t>Dollar</t>
  </si>
  <si>
    <t>Subtotal RPGs</t>
  </si>
  <si>
    <t>Subtotal SBIR</t>
  </si>
  <si>
    <t>Subtotal Other Research</t>
  </si>
  <si>
    <t>Subtotal Division</t>
  </si>
  <si>
    <t>Grand Total</t>
  </si>
  <si>
    <t>Individual</t>
  </si>
  <si>
    <t>Institutional</t>
  </si>
  <si>
    <t>UG3</t>
  </si>
  <si>
    <t>U43</t>
  </si>
  <si>
    <t>S06</t>
  </si>
  <si>
    <t>K00</t>
  </si>
  <si>
    <t>OER</t>
  </si>
  <si>
    <t>Row No.</t>
  </si>
  <si>
    <t>Row No</t>
  </si>
  <si>
    <t/>
  </si>
  <si>
    <t>K43</t>
  </si>
  <si>
    <t>UT1</t>
  </si>
  <si>
    <t>R38</t>
  </si>
  <si>
    <t>Grants Template: Actuals, Fact Book, and Historical Data</t>
  </si>
  <si>
    <t>Please populate in whole dollars unless otherwise specified.</t>
  </si>
  <si>
    <t>Please do not include breast cancer stamp funds unless otherwise specified.</t>
  </si>
  <si>
    <t>All blue cells will be hidden or removed before being uploaded to cancer.gov for Fact Book.</t>
  </si>
  <si>
    <t>Gray tabs should not require any data entry.</t>
  </si>
  <si>
    <t xml:space="preserve">Due Dates: </t>
  </si>
  <si>
    <t>-Please exclude Cancer Moonshot funds.</t>
  </si>
  <si>
    <t xml:space="preserve">-Fact Book tab titles begin with FB. </t>
  </si>
  <si>
    <t>Program Evaluation ($)</t>
  </si>
  <si>
    <t>FY 2018 Total Grants (#)</t>
  </si>
  <si>
    <t>FY 2018 RFAs (#)</t>
  </si>
  <si>
    <t>FY 2018 Total Grants Amount ($)</t>
  </si>
  <si>
    <t>Excludes Program Eval and Moonshot.</t>
  </si>
  <si>
    <t>MECHANISM</t>
  </si>
  <si>
    <t>OEFIA Data</t>
  </si>
  <si>
    <t xml:space="preserve">Administrative Supplements </t>
  </si>
  <si>
    <t>Supplements</t>
  </si>
  <si>
    <t>Subtotal, RPGs</t>
  </si>
  <si>
    <t>Specialized/Comprehensive</t>
  </si>
  <si>
    <t>Clinical Research</t>
  </si>
  <si>
    <t>Biotechnology</t>
  </si>
  <si>
    <t>Comparative Medicine</t>
  </si>
  <si>
    <t>Res. Centers in Minority Instit.</t>
  </si>
  <si>
    <t>Subtotal, Centers</t>
  </si>
  <si>
    <t>Other Research</t>
  </si>
  <si>
    <t>Research Careers</t>
  </si>
  <si>
    <t>Cancer Education</t>
  </si>
  <si>
    <t>Cooperative Clinical Research</t>
  </si>
  <si>
    <t>Biomedical Research Support</t>
  </si>
  <si>
    <t>Minority Biomed. Res. Support</t>
  </si>
  <si>
    <t>Other</t>
  </si>
  <si>
    <t>Subtotal, Other Research</t>
  </si>
  <si>
    <t>Total Research Grants</t>
  </si>
  <si>
    <t>Training</t>
  </si>
  <si>
    <t>FTTPs</t>
  </si>
  <si>
    <t>Total, Training (FTTPs and Award Amount)</t>
  </si>
  <si>
    <t>Research &amp; Develop. Contracts</t>
  </si>
  <si>
    <t>SBIR/STTR (non-add)*</t>
  </si>
  <si>
    <t>Intramural Research</t>
  </si>
  <si>
    <t>Res. Management &amp; Support</t>
  </si>
  <si>
    <t>SBIR Admin (non-add)*</t>
  </si>
  <si>
    <t xml:space="preserve">Construction </t>
  </si>
  <si>
    <t>Office of the Director</t>
  </si>
  <si>
    <t>OD - Other</t>
  </si>
  <si>
    <t>OD Common Fund (non-add)*</t>
  </si>
  <si>
    <t>ORIP (non-add)*</t>
  </si>
  <si>
    <t>OD Appropriation (non-add)*</t>
  </si>
  <si>
    <t>Buildings and Facilities</t>
  </si>
  <si>
    <t>Buildings and Facilities Appropriation (non-add)*</t>
  </si>
  <si>
    <t>Type 1 Diabetes</t>
  </si>
  <si>
    <t>Program Evaluation Financing</t>
  </si>
  <si>
    <t>Total, Labor/HHS Budget Authority</t>
  </si>
  <si>
    <t>Superfund Activities</t>
  </si>
  <si>
    <t>Total Discretionary BA</t>
  </si>
  <si>
    <t>Type 1 Diabetes and PCORTF</t>
  </si>
  <si>
    <t>Total, NIH BA</t>
  </si>
  <si>
    <t>Total, Program Level</t>
  </si>
  <si>
    <t>Total includes FTTPs</t>
  </si>
  <si>
    <t>Total Grant Count:</t>
  </si>
  <si>
    <t>P50/P20s</t>
  </si>
  <si>
    <t>R33 Exploratory Phase II</t>
  </si>
  <si>
    <t>Exlcudes Cancer Moonshot funds.</t>
  </si>
  <si>
    <t>UG2</t>
  </si>
  <si>
    <t>R15 Academic Research</t>
  </si>
  <si>
    <t>IDDAs:</t>
  </si>
  <si>
    <t>NCI - Cures</t>
  </si>
  <si>
    <t>Actual Obligation</t>
  </si>
  <si>
    <t>TOTAL - INCLUDING AIDS</t>
  </si>
  <si>
    <t>Total, Research Training</t>
  </si>
  <si>
    <t>FY 2019 Total Grants Amount ($)</t>
  </si>
  <si>
    <t>FY 2019 Total Grants (#)</t>
  </si>
  <si>
    <t>FY 2019 RFAs (#)</t>
  </si>
  <si>
    <t>OT2</t>
  </si>
  <si>
    <r>
      <t>U01</t>
    </r>
    <r>
      <rPr>
        <sz val="11"/>
        <color theme="0"/>
        <rFont val="Calibri"/>
        <family val="2"/>
        <scheme val="minor"/>
      </rPr>
      <t>S</t>
    </r>
  </si>
  <si>
    <t>National Institutes of Health
FY 2019 Mechanism Allocation</t>
  </si>
  <si>
    <t>NATIONAL INSTITUTES OF HEALTH
FY 2019 Final Mechanism Allocation</t>
  </si>
  <si>
    <t>Fiscal Year 2019</t>
  </si>
  <si>
    <r>
      <t xml:space="preserve">Please complete the Actuals tabs (Mech Details and NRSA Detail) by </t>
    </r>
    <r>
      <rPr>
        <b/>
        <sz val="11"/>
        <color theme="1"/>
        <rFont val="Calibri"/>
        <family val="2"/>
        <scheme val="minor"/>
      </rPr>
      <t>October 25, 2019</t>
    </r>
    <r>
      <rPr>
        <sz val="11"/>
        <color theme="1"/>
        <rFont val="Calibri"/>
        <family val="2"/>
        <scheme val="minor"/>
      </rPr>
      <t>.</t>
    </r>
  </si>
  <si>
    <t>-Provide detailed grants list for FY19 with submission.</t>
  </si>
  <si>
    <r>
      <t xml:space="preserve">Please complete the all tabs for Fact Book by </t>
    </r>
    <r>
      <rPr>
        <b/>
        <sz val="11"/>
        <color theme="1"/>
        <rFont val="Calibri"/>
        <family val="2"/>
        <scheme val="minor"/>
      </rPr>
      <t xml:space="preserve">November 15, 2019 </t>
    </r>
    <r>
      <rPr>
        <sz val="11"/>
        <color theme="1"/>
        <rFont val="Calibri"/>
        <family val="2"/>
        <scheme val="minor"/>
      </rPr>
      <t>w/ exception of Success Rate data tab.</t>
    </r>
  </si>
  <si>
    <t>-Please include Cancer Moonshot funds.</t>
  </si>
  <si>
    <r>
      <t xml:space="preserve">Please complete all the remaining tabs (Hearing Prep and Historical Snapshots) by </t>
    </r>
    <r>
      <rPr>
        <b/>
        <sz val="11"/>
        <color theme="1"/>
        <rFont val="Calibri"/>
        <family val="2"/>
        <scheme val="minor"/>
      </rPr>
      <t>February 14, 2020</t>
    </r>
    <r>
      <rPr>
        <sz val="11"/>
        <color theme="1"/>
        <rFont val="Calibri"/>
        <family val="2"/>
        <scheme val="minor"/>
      </rPr>
      <t xml:space="preserve">. </t>
    </r>
  </si>
  <si>
    <t>FY 2019 Final Allocation</t>
  </si>
  <si>
    <t xml:space="preserve">F99s are not included in this data. </t>
  </si>
  <si>
    <t>FY 2019 OEFIA Summary</t>
  </si>
  <si>
    <t>FY 2019 Annual Appropriated Dollars</t>
  </si>
  <si>
    <t>FY 2019 Cancer Moonshot</t>
  </si>
  <si>
    <t>FY 2019 Actual Obligations</t>
  </si>
  <si>
    <t>10th &amp; 15th</t>
  </si>
  <si>
    <t>9th</t>
  </si>
  <si>
    <t>R01/R37</t>
  </si>
  <si>
    <t>Fiscal Years 2020 and 2021</t>
  </si>
  <si>
    <t>11th &amp; 16th</t>
  </si>
  <si>
    <t>The "Other" category includes DP1, DP2, DP5, R00, R37, U01, U19,UH2, UH3, UG3, UA5, R50, UM1, R15, R55 and R56 grant activities.</t>
  </si>
  <si>
    <t>Includes fiscal years 2020 and 2021 Cancer Moonshot funding and excludes all carryover obligations</t>
  </si>
  <si>
    <t>$</t>
  </si>
  <si>
    <t>%</t>
  </si>
  <si>
    <t>RPG by Grant Funding Mech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</si>
</sst>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%"/>
    <numFmt numFmtId="167" formatCode="_(* #,##0_);_(* \(#,##0\);_(* &quot;-&quot;??_);_(@_)"/>
    <numFmt numFmtId="168" formatCode="[$-409]m/d/yy\ h:mm\ AM/PM;@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??_-;_-@_-"/>
    <numFmt numFmtId="172" formatCode="[$-10409]#,##0;\(#,##0\)"/>
    <numFmt numFmtId="173" formatCode="[$-10409]&quot;$&quot;#,##0,"/>
    <numFmt numFmtId="174" formatCode="[$-10409]#,##0,"/>
    <numFmt numFmtId="175" formatCode="[$-10409]&quot;(&quot;#,##0,&quot;)&quot;;&quot;(&quot;\-#,##0,&quot;)&quot;"/>
    <numFmt numFmtId="176" formatCode="[$-10409]m/d/yyyy\ h:mm\ AM/PM"/>
    <numFmt numFmtId="177" formatCode="[$-10409]#,##0"/>
    <numFmt numFmtId="178" formatCode="[$-10409]&quot;(&quot;#,##0&quot;)&quot;;&quot;(&quot;\-#,##0&quot;)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theme="0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name val="Calibri "/>
    </font>
    <font>
      <sz val="6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7030A0"/>
      <name val="Calibri"/>
      <family val="2"/>
      <scheme val="minor"/>
    </font>
    <font>
      <b/>
      <sz val="7"/>
      <name val="Arial"/>
      <family val="2"/>
    </font>
    <font>
      <b/>
      <i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5"/>
      <color indexed="8"/>
      <name val="Times New Roman"/>
      <family val="1"/>
    </font>
    <font>
      <b/>
      <u/>
      <sz val="15"/>
      <color indexed="10"/>
      <name val="Times New Roman"/>
      <family val="1"/>
    </font>
    <font>
      <i/>
      <sz val="11.95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1.95"/>
      <color indexed="8"/>
      <name val="Arial"/>
      <family val="2"/>
    </font>
    <font>
      <u/>
      <sz val="11.95"/>
      <color indexed="8"/>
      <name val="Arial"/>
      <family val="2"/>
    </font>
    <font>
      <sz val="11.95"/>
      <color indexed="8"/>
      <name val="Arial"/>
      <family val="2"/>
    </font>
    <font>
      <u/>
      <sz val="11.95"/>
      <color indexed="8"/>
      <name val="Times New Roman"/>
      <family val="1"/>
    </font>
    <font>
      <sz val="11.95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6"/>
      <color indexed="9"/>
      <name val="Times New Roman"/>
      <family val="1"/>
    </font>
    <font>
      <b/>
      <u/>
      <sz val="11.95"/>
      <color indexed="10"/>
      <name val="Times New Roman"/>
      <family val="1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/>
    <xf numFmtId="7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>
      <alignment vertical="top"/>
    </xf>
    <xf numFmtId="2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7" fillId="0" borderId="0" applyAlignment="0"/>
  </cellStyleXfs>
  <cellXfs count="498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2"/>
    <xf numFmtId="0" fontId="7" fillId="0" borderId="0" xfId="2" applyNumberFormat="1" applyFont="1" applyAlignment="1"/>
    <xf numFmtId="164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/>
    <xf numFmtId="0" fontId="7" fillId="0" borderId="11" xfId="2" applyNumberFormat="1" applyFont="1" applyBorder="1" applyAlignment="1"/>
    <xf numFmtId="0" fontId="7" fillId="0" borderId="10" xfId="2" applyFont="1" applyBorder="1"/>
    <xf numFmtId="0" fontId="7" fillId="0" borderId="10" xfId="2" applyNumberFormat="1" applyFont="1" applyBorder="1" applyAlignment="1"/>
    <xf numFmtId="0" fontId="9" fillId="0" borderId="0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right"/>
    </xf>
    <xf numFmtId="0" fontId="9" fillId="0" borderId="0" xfId="2" applyNumberFormat="1" applyFont="1" applyBorder="1" applyAlignment="1"/>
    <xf numFmtId="0" fontId="9" fillId="0" borderId="11" xfId="2" applyNumberFormat="1" applyFont="1" applyBorder="1" applyAlignment="1">
      <alignment horizontal="right"/>
    </xf>
    <xf numFmtId="0" fontId="10" fillId="0" borderId="0" xfId="2" applyNumberFormat="1" applyFont="1" applyBorder="1" applyAlignment="1">
      <alignment horizontal="center"/>
    </xf>
    <xf numFmtId="0" fontId="9" fillId="0" borderId="10" xfId="2" applyNumberFormat="1" applyFont="1" applyBorder="1" applyAlignment="1"/>
    <xf numFmtId="41" fontId="7" fillId="0" borderId="0" xfId="2" applyNumberFormat="1" applyFont="1" applyBorder="1" applyAlignment="1"/>
    <xf numFmtId="41" fontId="6" fillId="0" borderId="0" xfId="2" applyNumberFormat="1" applyFont="1" applyBorder="1" applyAlignment="1"/>
    <xf numFmtId="41" fontId="7" fillId="0" borderId="11" xfId="2" applyNumberFormat="1" applyFont="1" applyBorder="1" applyAlignment="1"/>
    <xf numFmtId="0" fontId="6" fillId="0" borderId="10" xfId="2" applyNumberFormat="1" applyFont="1" applyBorder="1" applyAlignment="1"/>
    <xf numFmtId="41" fontId="6" fillId="0" borderId="15" xfId="2" applyNumberFormat="1" applyFont="1" applyFill="1" applyBorder="1" applyAlignment="1"/>
    <xf numFmtId="41" fontId="6" fillId="0" borderId="16" xfId="2" applyNumberFormat="1" applyFont="1" applyFill="1" applyBorder="1" applyAlignment="1"/>
    <xf numFmtId="0" fontId="7" fillId="0" borderId="17" xfId="2" applyNumberFormat="1" applyFont="1" applyBorder="1" applyAlignment="1"/>
    <xf numFmtId="3" fontId="7" fillId="0" borderId="18" xfId="2" applyNumberFormat="1" applyFont="1" applyBorder="1" applyAlignment="1"/>
    <xf numFmtId="3" fontId="7" fillId="0" borderId="19" xfId="2" applyNumberFormat="1" applyFont="1" applyBorder="1" applyAlignment="1"/>
    <xf numFmtId="0" fontId="8" fillId="0" borderId="0" xfId="2" applyNumberFormat="1" applyFont="1" applyAlignment="1"/>
    <xf numFmtId="0" fontId="8" fillId="0" borderId="0" xfId="0" applyFont="1"/>
    <xf numFmtId="0" fontId="11" fillId="0" borderId="0" xfId="2" applyFont="1"/>
    <xf numFmtId="165" fontId="5" fillId="0" borderId="0" xfId="2" applyNumberFormat="1"/>
    <xf numFmtId="0" fontId="11" fillId="0" borderId="0" xfId="2" applyFont="1" applyBorder="1"/>
    <xf numFmtId="0" fontId="5" fillId="0" borderId="0" xfId="2" applyBorder="1"/>
    <xf numFmtId="0" fontId="1" fillId="0" borderId="0" xfId="0" applyFont="1"/>
    <xf numFmtId="41" fontId="1" fillId="0" borderId="0" xfId="0" applyNumberFormat="1" applyFont="1"/>
    <xf numFmtId="0" fontId="12" fillId="0" borderId="0" xfId="0" applyFont="1" applyFill="1" applyBorder="1"/>
    <xf numFmtId="3" fontId="14" fillId="0" borderId="0" xfId="3" applyNumberFormat="1" applyFont="1" applyFill="1" applyBorder="1" applyAlignment="1">
      <alignment horizontal="center"/>
    </xf>
    <xf numFmtId="37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41" fontId="13" fillId="0" borderId="0" xfId="3" applyNumberFormat="1" applyFont="1" applyFill="1" applyBorder="1" applyAlignment="1">
      <alignment horizontal="center"/>
    </xf>
    <xf numFmtId="3" fontId="14" fillId="0" borderId="0" xfId="3" applyNumberFormat="1" applyFont="1" applyFill="1" applyBorder="1" applyAlignment="1"/>
    <xf numFmtId="3" fontId="14" fillId="0" borderId="0" xfId="4" applyNumberFormat="1" applyFont="1" applyFill="1" applyBorder="1" applyAlignment="1">
      <alignment horizontal="center"/>
    </xf>
    <xf numFmtId="3" fontId="13" fillId="0" borderId="0" xfId="3" applyNumberFormat="1" applyFont="1" applyFill="1" applyBorder="1" applyAlignment="1"/>
    <xf numFmtId="3" fontId="13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16" fillId="0" borderId="0" xfId="2" applyNumberFormat="1" applyFont="1" applyAlignment="1"/>
    <xf numFmtId="3" fontId="7" fillId="0" borderId="0" xfId="2" applyNumberFormat="1" applyFont="1" applyBorder="1" applyAlignment="1"/>
    <xf numFmtId="0" fontId="19" fillId="0" borderId="0" xfId="6" applyNumberFormat="1" applyFont="1" applyFill="1" applyBorder="1" applyAlignment="1" applyProtection="1"/>
    <xf numFmtId="0" fontId="21" fillId="6" borderId="0" xfId="6" applyNumberFormat="1" applyFont="1" applyFill="1" applyBorder="1" applyAlignment="1" applyProtection="1"/>
    <xf numFmtId="0" fontId="17" fillId="0" borderId="0" xfId="7" applyFill="1" applyBorder="1">
      <alignment vertical="top"/>
    </xf>
    <xf numFmtId="0" fontId="17" fillId="0" borderId="8" xfId="7" applyFill="1" applyBorder="1">
      <alignment vertical="top"/>
    </xf>
    <xf numFmtId="0" fontId="19" fillId="0" borderId="21" xfId="6" applyNumberFormat="1" applyFont="1" applyFill="1" applyBorder="1" applyAlignment="1" applyProtection="1"/>
    <xf numFmtId="0" fontId="17" fillId="0" borderId="0" xfId="6" applyFont="1" applyFill="1" applyBorder="1" applyAlignment="1">
      <alignment horizontal="center"/>
    </xf>
    <xf numFmtId="0" fontId="17" fillId="0" borderId="0" xfId="6" applyFont="1" applyFill="1" applyBorder="1"/>
    <xf numFmtId="0" fontId="19" fillId="0" borderId="0" xfId="6" applyNumberFormat="1" applyFont="1" applyFill="1" applyBorder="1" applyAlignment="1" applyProtection="1">
      <alignment horizontal="center"/>
    </xf>
    <xf numFmtId="0" fontId="19" fillId="6" borderId="0" xfId="6" applyNumberFormat="1" applyFont="1" applyFill="1" applyBorder="1" applyAlignment="1" applyProtection="1"/>
    <xf numFmtId="0" fontId="24" fillId="6" borderId="0" xfId="6" applyNumberFormat="1" applyFont="1" applyFill="1" applyBorder="1" applyAlignment="1" applyProtection="1"/>
    <xf numFmtId="0" fontId="25" fillId="0" borderId="0" xfId="6" applyFont="1"/>
    <xf numFmtId="0" fontId="17" fillId="0" borderId="0" xfId="6"/>
    <xf numFmtId="0" fontId="19" fillId="0" borderId="22" xfId="6" applyNumberFormat="1" applyFont="1" applyFill="1" applyBorder="1" applyAlignment="1" applyProtection="1"/>
    <xf numFmtId="0" fontId="19" fillId="0" borderId="9" xfId="6" applyNumberFormat="1" applyFont="1" applyFill="1" applyBorder="1" applyAlignment="1" applyProtection="1"/>
    <xf numFmtId="0" fontId="19" fillId="0" borderId="23" xfId="6" applyNumberFormat="1" applyFont="1" applyFill="1" applyBorder="1" applyAlignment="1" applyProtection="1"/>
    <xf numFmtId="43" fontId="14" fillId="0" borderId="0" xfId="8" applyFont="1" applyFill="1" applyBorder="1"/>
    <xf numFmtId="0" fontId="17" fillId="0" borderId="0" xfId="13"/>
    <xf numFmtId="0" fontId="30" fillId="0" borderId="0" xfId="6" applyNumberFormat="1" applyFont="1" applyFill="1" applyBorder="1" applyAlignment="1" applyProtection="1"/>
    <xf numFmtId="0" fontId="3" fillId="9" borderId="0" xfId="0" applyFont="1" applyFill="1"/>
    <xf numFmtId="41" fontId="7" fillId="10" borderId="0" xfId="2" applyNumberFormat="1" applyFont="1" applyFill="1" applyBorder="1" applyAlignment="1"/>
    <xf numFmtId="41" fontId="7" fillId="10" borderId="0" xfId="2" quotePrefix="1" applyNumberFormat="1" applyFont="1" applyFill="1" applyBorder="1" applyAlignment="1"/>
    <xf numFmtId="41" fontId="7" fillId="10" borderId="9" xfId="2" applyNumberFormat="1" applyFont="1" applyFill="1" applyBorder="1" applyAlignment="1"/>
    <xf numFmtId="41" fontId="6" fillId="0" borderId="0" xfId="2" applyNumberFormat="1" applyFont="1" applyFill="1" applyBorder="1" applyAlignment="1"/>
    <xf numFmtId="41" fontId="7" fillId="0" borderId="0" xfId="2" applyNumberFormat="1" applyFont="1" applyFill="1" applyBorder="1" applyAlignment="1"/>
    <xf numFmtId="41" fontId="7" fillId="0" borderId="9" xfId="2" applyNumberFormat="1" applyFont="1" applyFill="1" applyBorder="1" applyAlignment="1"/>
    <xf numFmtId="41" fontId="7" fillId="0" borderId="11" xfId="2" applyNumberFormat="1" applyFont="1" applyFill="1" applyBorder="1" applyAlignment="1"/>
    <xf numFmtId="41" fontId="7" fillId="0" borderId="14" xfId="2" applyNumberFormat="1" applyFont="1" applyFill="1" applyBorder="1" applyAlignment="1"/>
    <xf numFmtId="41" fontId="6" fillId="0" borderId="11" xfId="2" applyNumberFormat="1" applyFont="1" applyFill="1" applyBorder="1" applyAlignment="1"/>
    <xf numFmtId="0" fontId="3" fillId="11" borderId="35" xfId="0" applyFont="1" applyFill="1" applyBorder="1" applyAlignment="1">
      <alignment horizontal="center"/>
    </xf>
    <xf numFmtId="0" fontId="3" fillId="11" borderId="3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6" applyFont="1"/>
    <xf numFmtId="0" fontId="0" fillId="10" borderId="0" xfId="0" applyFill="1"/>
    <xf numFmtId="0" fontId="3" fillId="0" borderId="0" xfId="0" applyFont="1" applyAlignment="1">
      <alignment horizontal="right"/>
    </xf>
    <xf numFmtId="0" fontId="37" fillId="0" borderId="0" xfId="0" applyFont="1" applyFill="1" applyBorder="1"/>
    <xf numFmtId="0" fontId="0" fillId="12" borderId="0" xfId="0" applyFill="1"/>
    <xf numFmtId="41" fontId="15" fillId="12" borderId="0" xfId="2" applyNumberFormat="1" applyFont="1" applyFill="1" applyBorder="1" applyAlignment="1">
      <alignment horizontal="right"/>
    </xf>
    <xf numFmtId="41" fontId="15" fillId="12" borderId="0" xfId="2" applyNumberFormat="1" applyFont="1" applyFill="1" applyBorder="1" applyAlignment="1"/>
    <xf numFmtId="41" fontId="15" fillId="12" borderId="11" xfId="2" applyNumberFormat="1" applyFont="1" applyFill="1" applyBorder="1" applyAlignment="1"/>
    <xf numFmtId="0" fontId="19" fillId="12" borderId="0" xfId="6" applyNumberFormat="1" applyFont="1" applyFill="1" applyBorder="1" applyAlignment="1" applyProtection="1"/>
    <xf numFmtId="166" fontId="19" fillId="12" borderId="0" xfId="6" applyNumberFormat="1" applyFont="1" applyFill="1" applyBorder="1" applyAlignment="1" applyProtection="1"/>
    <xf numFmtId="0" fontId="28" fillId="12" borderId="0" xfId="6" applyNumberFormat="1" applyFont="1" applyFill="1" applyBorder="1" applyAlignment="1" applyProtection="1"/>
    <xf numFmtId="0" fontId="33" fillId="0" borderId="0" xfId="13" applyFont="1" applyFill="1" applyAlignment="1">
      <alignment horizontal="left"/>
    </xf>
    <xf numFmtId="0" fontId="33" fillId="0" borderId="0" xfId="13" applyFont="1"/>
    <xf numFmtId="0" fontId="0" fillId="0" borderId="42" xfId="0" applyFill="1" applyBorder="1"/>
    <xf numFmtId="0" fontId="24" fillId="0" borderId="0" xfId="6" applyNumberFormat="1" applyFont="1" applyFill="1" applyBorder="1" applyAlignment="1" applyProtection="1"/>
    <xf numFmtId="0" fontId="28" fillId="0" borderId="0" xfId="6" applyNumberFormat="1" applyFont="1" applyFill="1" applyBorder="1" applyAlignment="1" applyProtection="1"/>
    <xf numFmtId="3" fontId="33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center" wrapText="1"/>
    </xf>
    <xf numFmtId="0" fontId="26" fillId="0" borderId="0" xfId="13" applyFont="1"/>
    <xf numFmtId="0" fontId="33" fillId="0" borderId="0" xfId="13" applyFont="1" applyFill="1" applyAlignment="1">
      <alignment horizontal="center"/>
    </xf>
    <xf numFmtId="0" fontId="33" fillId="0" borderId="0" xfId="13" applyFont="1" applyFill="1"/>
    <xf numFmtId="168" fontId="31" fillId="0" borderId="0" xfId="13" applyNumberFormat="1" applyFont="1" applyFill="1"/>
    <xf numFmtId="3" fontId="33" fillId="0" borderId="0" xfId="13" applyNumberFormat="1" applyFont="1" applyFill="1" applyBorder="1" applyAlignment="1">
      <alignment horizontal="center"/>
    </xf>
    <xf numFmtId="3" fontId="33" fillId="0" borderId="0" xfId="13" applyNumberFormat="1" applyFont="1" applyFill="1" applyAlignment="1">
      <alignment horizontal="left"/>
    </xf>
    <xf numFmtId="3" fontId="33" fillId="0" borderId="0" xfId="13" applyNumberFormat="1" applyFont="1" applyFill="1" applyBorder="1" applyAlignment="1">
      <alignment horizontal="left"/>
    </xf>
    <xf numFmtId="0" fontId="27" fillId="0" borderId="0" xfId="13" applyFont="1" applyBorder="1" applyAlignment="1">
      <alignment horizontal="center" wrapText="1"/>
    </xf>
    <xf numFmtId="0" fontId="27" fillId="0" borderId="0" xfId="13" applyFont="1" applyFill="1" applyBorder="1" applyAlignment="1">
      <alignment horizontal="center" wrapText="1"/>
    </xf>
    <xf numFmtId="0" fontId="38" fillId="0" borderId="0" xfId="13" applyFont="1" applyAlignment="1">
      <alignment horizontal="center" wrapText="1"/>
    </xf>
    <xf numFmtId="0" fontId="26" fillId="0" borderId="2" xfId="9" applyFont="1" applyFill="1" applyBorder="1" applyAlignment="1">
      <alignment horizontal="center"/>
    </xf>
    <xf numFmtId="0" fontId="26" fillId="0" borderId="2" xfId="9" applyFont="1" applyFill="1" applyBorder="1" applyAlignment="1">
      <alignment horizontal="center" wrapText="1"/>
    </xf>
    <xf numFmtId="0" fontId="26" fillId="0" borderId="2" xfId="9" applyFont="1" applyFill="1" applyBorder="1" applyAlignment="1">
      <alignment horizontal="left" wrapText="1"/>
    </xf>
    <xf numFmtId="14" fontId="26" fillId="0" borderId="2" xfId="9" applyNumberFormat="1" applyFont="1" applyFill="1" applyBorder="1" applyAlignment="1">
      <alignment horizontal="center" wrapText="1"/>
    </xf>
    <xf numFmtId="3" fontId="26" fillId="0" borderId="2" xfId="13" applyNumberFormat="1" applyFont="1" applyFill="1" applyBorder="1" applyAlignment="1">
      <alignment horizontal="center" wrapText="1"/>
    </xf>
    <xf numFmtId="3" fontId="26" fillId="0" borderId="2" xfId="13" applyNumberFormat="1" applyFont="1" applyFill="1" applyBorder="1"/>
    <xf numFmtId="0" fontId="26" fillId="0" borderId="2" xfId="9" applyFont="1" applyFill="1" applyBorder="1" applyAlignment="1">
      <alignment vertical="top" wrapText="1"/>
    </xf>
    <xf numFmtId="3" fontId="26" fillId="0" borderId="2" xfId="13" applyNumberFormat="1" applyFont="1" applyFill="1" applyBorder="1" applyAlignment="1">
      <alignment horizontal="center"/>
    </xf>
    <xf numFmtId="0" fontId="26" fillId="0" borderId="2" xfId="9" applyFont="1" applyFill="1" applyBorder="1" applyAlignment="1">
      <alignment wrapText="1"/>
    </xf>
    <xf numFmtId="0" fontId="26" fillId="0" borderId="0" xfId="13" applyFont="1" applyFill="1" applyBorder="1" applyAlignment="1">
      <alignment horizontal="center"/>
    </xf>
    <xf numFmtId="0" fontId="27" fillId="0" borderId="0" xfId="13" applyFont="1" applyFill="1" applyBorder="1" applyAlignment="1">
      <alignment horizontal="right" wrapText="1"/>
    </xf>
    <xf numFmtId="0" fontId="26" fillId="0" borderId="0" xfId="13" applyFont="1" applyFill="1" applyBorder="1" applyAlignment="1">
      <alignment horizontal="center" wrapText="1"/>
    </xf>
    <xf numFmtId="3" fontId="27" fillId="0" borderId="0" xfId="13" applyNumberFormat="1" applyFont="1" applyFill="1" applyBorder="1" applyAlignment="1">
      <alignment horizontal="center"/>
    </xf>
    <xf numFmtId="0" fontId="26" fillId="0" borderId="0" xfId="13" applyFont="1" applyFill="1" applyBorder="1" applyAlignment="1">
      <alignment wrapText="1"/>
    </xf>
    <xf numFmtId="0" fontId="27" fillId="0" borderId="0" xfId="13" applyFont="1" applyBorder="1"/>
    <xf numFmtId="17" fontId="26" fillId="0" borderId="0" xfId="13" applyNumberFormat="1" applyFont="1" applyFill="1" applyBorder="1" applyAlignment="1">
      <alignment horizontal="center" wrapText="1"/>
    </xf>
    <xf numFmtId="0" fontId="26" fillId="0" borderId="0" xfId="13" applyFont="1" applyFill="1" applyBorder="1" applyAlignment="1">
      <alignment horizontal="left" wrapText="1"/>
    </xf>
    <xf numFmtId="3" fontId="27" fillId="0" borderId="0" xfId="13" applyNumberFormat="1" applyFont="1" applyFill="1" applyBorder="1" applyAlignment="1">
      <alignment horizontal="center" vertical="center"/>
    </xf>
    <xf numFmtId="3" fontId="26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left" vertical="center"/>
    </xf>
    <xf numFmtId="3" fontId="27" fillId="0" borderId="0" xfId="13" applyNumberFormat="1" applyFont="1" applyBorder="1" applyAlignment="1">
      <alignment horizontal="center"/>
    </xf>
    <xf numFmtId="3" fontId="27" fillId="0" borderId="0" xfId="13" applyNumberFormat="1" applyFont="1" applyBorder="1"/>
    <xf numFmtId="0" fontId="33" fillId="0" borderId="0" xfId="13" applyFont="1" applyFill="1" applyBorder="1"/>
    <xf numFmtId="3" fontId="27" fillId="0" borderId="0" xfId="13" applyNumberFormat="1" applyFont="1" applyFill="1" applyBorder="1"/>
    <xf numFmtId="0" fontId="26" fillId="0" borderId="0" xfId="13" applyFont="1" applyBorder="1"/>
    <xf numFmtId="0" fontId="26" fillId="0" borderId="0" xfId="13" applyFont="1" applyBorder="1" applyAlignment="1">
      <alignment horizontal="left"/>
    </xf>
    <xf numFmtId="3" fontId="26" fillId="0" borderId="0" xfId="13" applyNumberFormat="1" applyFont="1" applyBorder="1"/>
    <xf numFmtId="0" fontId="26" fillId="0" borderId="0" xfId="13" applyFont="1" applyBorder="1" applyAlignment="1">
      <alignment horizontal="center"/>
    </xf>
    <xf numFmtId="0" fontId="33" fillId="0" borderId="0" xfId="13" applyFont="1" applyBorder="1"/>
    <xf numFmtId="0" fontId="33" fillId="0" borderId="0" xfId="13" applyFont="1" applyBorder="1" applyAlignment="1">
      <alignment horizontal="left"/>
    </xf>
    <xf numFmtId="0" fontId="33" fillId="0" borderId="0" xfId="13" applyFont="1" applyBorder="1" applyAlignment="1">
      <alignment horizontal="center"/>
    </xf>
    <xf numFmtId="3" fontId="33" fillId="0" borderId="0" xfId="13" applyNumberFormat="1" applyFont="1" applyBorder="1"/>
    <xf numFmtId="3" fontId="33" fillId="0" borderId="0" xfId="13" applyNumberFormat="1" applyFont="1"/>
    <xf numFmtId="0" fontId="33" fillId="0" borderId="0" xfId="13" applyFont="1" applyAlignment="1">
      <alignment horizontal="left"/>
    </xf>
    <xf numFmtId="0" fontId="33" fillId="0" borderId="0" xfId="13" applyFont="1" applyAlignment="1">
      <alignment horizontal="center"/>
    </xf>
    <xf numFmtId="0" fontId="5" fillId="0" borderId="0" xfId="13" applyFont="1"/>
    <xf numFmtId="0" fontId="5" fillId="0" borderId="0" xfId="13" applyFont="1" applyBorder="1"/>
    <xf numFmtId="0" fontId="5" fillId="0" borderId="0" xfId="13" applyFont="1" applyAlignment="1">
      <alignment horizontal="left"/>
    </xf>
    <xf numFmtId="0" fontId="5" fillId="0" borderId="0" xfId="13" applyFont="1" applyAlignment="1">
      <alignment horizontal="center"/>
    </xf>
    <xf numFmtId="3" fontId="5" fillId="0" borderId="0" xfId="13" applyNumberFormat="1" applyFont="1"/>
    <xf numFmtId="0" fontId="5" fillId="0" borderId="0" xfId="13" applyFont="1" applyAlignment="1">
      <alignment wrapText="1"/>
    </xf>
    <xf numFmtId="0" fontId="33" fillId="0" borderId="0" xfId="13" applyFont="1" applyFill="1" applyBorder="1" applyAlignment="1">
      <alignment horizontal="left"/>
    </xf>
    <xf numFmtId="0" fontId="27" fillId="7" borderId="0" xfId="13" applyFont="1" applyFill="1" applyBorder="1" applyAlignment="1">
      <alignment horizontal="right"/>
    </xf>
    <xf numFmtId="0" fontId="33" fillId="7" borderId="0" xfId="13" applyFont="1" applyFill="1" applyBorder="1"/>
    <xf numFmtId="3" fontId="27" fillId="7" borderId="0" xfId="13" applyNumberFormat="1" applyFont="1" applyFill="1" applyBorder="1"/>
    <xf numFmtId="0" fontId="26" fillId="0" borderId="31" xfId="13" applyFont="1" applyFill="1" applyBorder="1" applyAlignment="1">
      <alignment horizontal="center"/>
    </xf>
    <xf numFmtId="3" fontId="26" fillId="0" borderId="32" xfId="13" applyNumberFormat="1" applyFont="1" applyFill="1" applyBorder="1"/>
    <xf numFmtId="3" fontId="26" fillId="0" borderId="32" xfId="13" applyNumberFormat="1" applyFont="1" applyFill="1" applyBorder="1" applyAlignment="1">
      <alignment horizontal="right"/>
    </xf>
    <xf numFmtId="0" fontId="26" fillId="0" borderId="31" xfId="9" applyFont="1" applyFill="1" applyBorder="1" applyAlignment="1">
      <alignment horizontal="center"/>
    </xf>
    <xf numFmtId="0" fontId="26" fillId="0" borderId="31" xfId="9" applyFont="1" applyFill="1" applyBorder="1" applyAlignment="1">
      <alignment horizontal="center" wrapText="1"/>
    </xf>
    <xf numFmtId="0" fontId="26" fillId="9" borderId="17" xfId="13" applyFont="1" applyFill="1" applyBorder="1" applyAlignment="1">
      <alignment horizontal="center"/>
    </xf>
    <xf numFmtId="0" fontId="26" fillId="9" borderId="18" xfId="13" applyFont="1" applyFill="1" applyBorder="1" applyAlignment="1">
      <alignment horizontal="center"/>
    </xf>
    <xf numFmtId="0" fontId="27" fillId="9" borderId="18" xfId="13" applyFont="1" applyFill="1" applyBorder="1" applyAlignment="1">
      <alignment horizontal="right" wrapText="1"/>
    </xf>
    <xf numFmtId="0" fontId="26" fillId="9" borderId="18" xfId="13" applyFont="1" applyFill="1" applyBorder="1" applyAlignment="1">
      <alignment horizontal="center" wrapText="1"/>
    </xf>
    <xf numFmtId="3" fontId="27" fillId="9" borderId="18" xfId="13" applyNumberFormat="1" applyFont="1" applyFill="1" applyBorder="1" applyAlignment="1">
      <alignment horizontal="center"/>
    </xf>
    <xf numFmtId="3" fontId="27" fillId="9" borderId="19" xfId="13" applyNumberFormat="1" applyFont="1" applyFill="1" applyBorder="1" applyAlignment="1">
      <alignment horizontal="center"/>
    </xf>
    <xf numFmtId="0" fontId="26" fillId="9" borderId="18" xfId="13" applyFont="1" applyFill="1" applyBorder="1"/>
    <xf numFmtId="0" fontId="33" fillId="0" borderId="0" xfId="13" applyFont="1" applyFill="1" applyBorder="1" applyAlignment="1">
      <alignment wrapText="1"/>
    </xf>
    <xf numFmtId="0" fontId="20" fillId="0" borderId="0" xfId="13" quotePrefix="1" applyFont="1" applyFill="1" applyBorder="1" applyAlignment="1">
      <alignment horizontal="left" vertical="top"/>
    </xf>
    <xf numFmtId="0" fontId="31" fillId="0" borderId="0" xfId="13" quotePrefix="1" applyFont="1" applyFill="1" applyBorder="1" applyAlignment="1">
      <alignment horizontal="left"/>
    </xf>
    <xf numFmtId="0" fontId="26" fillId="0" borderId="31" xfId="13" applyFont="1" applyFill="1" applyBorder="1" applyAlignment="1">
      <alignment horizontal="center" wrapText="1"/>
    </xf>
    <xf numFmtId="3" fontId="26" fillId="0" borderId="2" xfId="13" applyNumberFormat="1" applyFont="1" applyFill="1" applyBorder="1" applyAlignment="1">
      <alignment horizontal="right"/>
    </xf>
    <xf numFmtId="0" fontId="26" fillId="0" borderId="2" xfId="9" applyFont="1" applyFill="1" applyBorder="1" applyAlignment="1">
      <alignment horizontal="left" vertical="top" wrapText="1"/>
    </xf>
    <xf numFmtId="0" fontId="26" fillId="0" borderId="2" xfId="13" applyFont="1" applyFill="1" applyBorder="1" applyAlignment="1">
      <alignment horizontal="center"/>
    </xf>
    <xf numFmtId="0" fontId="26" fillId="0" borderId="2" xfId="9" applyFont="1" applyFill="1" applyBorder="1"/>
    <xf numFmtId="0" fontId="26" fillId="10" borderId="28" xfId="13" applyFont="1" applyFill="1" applyBorder="1" applyAlignment="1">
      <alignment horizontal="center" wrapText="1"/>
    </xf>
    <xf numFmtId="0" fontId="26" fillId="10" borderId="29" xfId="9" applyFont="1" applyFill="1" applyBorder="1" applyAlignment="1">
      <alignment horizontal="center"/>
    </xf>
    <xf numFmtId="0" fontId="26" fillId="10" borderId="29" xfId="9" applyFont="1" applyFill="1" applyBorder="1" applyAlignment="1">
      <alignment horizontal="center" wrapText="1"/>
    </xf>
    <xf numFmtId="0" fontId="26" fillId="10" borderId="29" xfId="9" applyFont="1" applyFill="1" applyBorder="1" applyAlignment="1">
      <alignment horizontal="left" wrapText="1"/>
    </xf>
    <xf numFmtId="14" fontId="26" fillId="10" borderId="29" xfId="9" applyNumberFormat="1" applyFont="1" applyFill="1" applyBorder="1" applyAlignment="1">
      <alignment horizontal="center" wrapText="1"/>
    </xf>
    <xf numFmtId="3" fontId="26" fillId="10" borderId="29" xfId="13" applyNumberFormat="1" applyFont="1" applyFill="1" applyBorder="1" applyAlignment="1">
      <alignment horizontal="center" wrapText="1"/>
    </xf>
    <xf numFmtId="3" fontId="26" fillId="10" borderId="29" xfId="13" applyNumberFormat="1" applyFont="1" applyFill="1" applyBorder="1"/>
    <xf numFmtId="3" fontId="26" fillId="10" borderId="30" xfId="13" applyNumberFormat="1" applyFont="1" applyFill="1" applyBorder="1"/>
    <xf numFmtId="0" fontId="26" fillId="10" borderId="29" xfId="13" applyFont="1" applyFill="1" applyBorder="1" applyAlignment="1">
      <alignment horizontal="center" wrapText="1"/>
    </xf>
    <xf numFmtId="0" fontId="26" fillId="10" borderId="29" xfId="13" applyFont="1" applyFill="1" applyBorder="1" applyAlignment="1">
      <alignment horizontal="left" wrapText="1"/>
    </xf>
    <xf numFmtId="14" fontId="26" fillId="10" borderId="29" xfId="13" applyNumberFormat="1" applyFont="1" applyFill="1" applyBorder="1" applyAlignment="1">
      <alignment horizontal="center" wrapText="1"/>
    </xf>
    <xf numFmtId="3" fontId="26" fillId="10" borderId="29" xfId="13" applyNumberFormat="1" applyFont="1" applyFill="1" applyBorder="1" applyAlignment="1">
      <alignment horizontal="right" wrapText="1"/>
    </xf>
    <xf numFmtId="3" fontId="26" fillId="10" borderId="29" xfId="13" applyNumberFormat="1" applyFont="1" applyFill="1" applyBorder="1" applyAlignment="1">
      <alignment horizontal="center"/>
    </xf>
    <xf numFmtId="3" fontId="26" fillId="10" borderId="30" xfId="13" applyNumberFormat="1" applyFont="1" applyFill="1" applyBorder="1" applyAlignment="1">
      <alignment horizontal="center"/>
    </xf>
    <xf numFmtId="0" fontId="26" fillId="10" borderId="29" xfId="9" applyFont="1" applyFill="1" applyBorder="1" applyAlignment="1">
      <alignment wrapText="1"/>
    </xf>
    <xf numFmtId="167" fontId="0" fillId="10" borderId="0" xfId="1" applyNumberFormat="1" applyFont="1" applyFill="1"/>
    <xf numFmtId="171" fontId="0" fillId="10" borderId="0" xfId="0" applyNumberFormat="1" applyFill="1"/>
    <xf numFmtId="171" fontId="0" fillId="0" borderId="0" xfId="0" applyNumberFormat="1"/>
    <xf numFmtId="171" fontId="0" fillId="0" borderId="0" xfId="0" applyNumberFormat="1" applyFill="1"/>
    <xf numFmtId="171" fontId="0" fillId="9" borderId="0" xfId="0" applyNumberFormat="1" applyFill="1"/>
    <xf numFmtId="171" fontId="0" fillId="0" borderId="10" xfId="0" applyNumberFormat="1" applyBorder="1"/>
    <xf numFmtId="171" fontId="0" fillId="0" borderId="11" xfId="0" applyNumberFormat="1" applyBorder="1"/>
    <xf numFmtId="171" fontId="0" fillId="0" borderId="0" xfId="1" applyNumberFormat="1" applyFont="1"/>
    <xf numFmtId="171" fontId="3" fillId="3" borderId="0" xfId="0" applyNumberFormat="1" applyFont="1" applyFill="1"/>
    <xf numFmtId="171" fontId="3" fillId="0" borderId="0" xfId="0" applyNumberFormat="1" applyFont="1" applyFill="1"/>
    <xf numFmtId="171" fontId="3" fillId="9" borderId="0" xfId="0" applyNumberFormat="1" applyFont="1" applyFill="1"/>
    <xf numFmtId="171" fontId="3" fillId="3" borderId="10" xfId="0" applyNumberFormat="1" applyFont="1" applyFill="1" applyBorder="1"/>
    <xf numFmtId="171" fontId="3" fillId="3" borderId="11" xfId="0" applyNumberFormat="1" applyFont="1" applyFill="1" applyBorder="1"/>
    <xf numFmtId="171" fontId="3" fillId="0" borderId="10" xfId="0" applyNumberFormat="1" applyFont="1" applyFill="1" applyBorder="1"/>
    <xf numFmtId="171" fontId="3" fillId="0" borderId="11" xfId="0" applyNumberFormat="1" applyFont="1" applyFill="1" applyBorder="1"/>
    <xf numFmtId="171" fontId="3" fillId="11" borderId="35" xfId="0" applyNumberFormat="1" applyFont="1" applyFill="1" applyBorder="1"/>
    <xf numFmtId="171" fontId="3" fillId="9" borderId="35" xfId="0" applyNumberFormat="1" applyFont="1" applyFill="1" applyBorder="1"/>
    <xf numFmtId="171" fontId="3" fillId="11" borderId="37" xfId="0" applyNumberFormat="1" applyFont="1" applyFill="1" applyBorder="1"/>
    <xf numFmtId="171" fontId="3" fillId="11" borderId="38" xfId="0" applyNumberFormat="1" applyFont="1" applyFill="1" applyBorder="1"/>
    <xf numFmtId="171" fontId="3" fillId="0" borderId="0" xfId="0" applyNumberFormat="1" applyFont="1" applyFill="1" applyBorder="1"/>
    <xf numFmtId="171" fontId="3" fillId="2" borderId="7" xfId="0" applyNumberFormat="1" applyFont="1" applyFill="1" applyBorder="1"/>
    <xf numFmtId="171" fontId="3" fillId="0" borderId="7" xfId="0" applyNumberFormat="1" applyFont="1" applyFill="1" applyBorder="1"/>
    <xf numFmtId="171" fontId="3" fillId="9" borderId="7" xfId="0" applyNumberFormat="1" applyFont="1" applyFill="1" applyBorder="1"/>
    <xf numFmtId="171" fontId="3" fillId="2" borderId="39" xfId="0" applyNumberFormat="1" applyFont="1" applyFill="1" applyBorder="1"/>
    <xf numFmtId="171" fontId="3" fillId="2" borderId="40" xfId="0" applyNumberFormat="1" applyFont="1" applyFill="1" applyBorder="1"/>
    <xf numFmtId="171" fontId="0" fillId="0" borderId="0" xfId="0" applyNumberFormat="1" applyFill="1" applyBorder="1"/>
    <xf numFmtId="171" fontId="3" fillId="3" borderId="0" xfId="0" applyNumberFormat="1" applyFont="1" applyFill="1" applyBorder="1"/>
    <xf numFmtId="171" fontId="0" fillId="0" borderId="10" xfId="0" applyNumberFormat="1" applyFill="1" applyBorder="1"/>
    <xf numFmtId="171" fontId="0" fillId="0" borderId="11" xfId="0" applyNumberFormat="1" applyFill="1" applyBorder="1"/>
    <xf numFmtId="3" fontId="17" fillId="0" borderId="0" xfId="6" applyNumberFormat="1" applyFont="1" applyFill="1" applyBorder="1" applyAlignment="1">
      <alignment horizontal="center" wrapText="1"/>
    </xf>
    <xf numFmtId="0" fontId="19" fillId="0" borderId="45" xfId="6" applyNumberFormat="1" applyFont="1" applyFill="1" applyBorder="1" applyAlignment="1" applyProtection="1"/>
    <xf numFmtId="0" fontId="19" fillId="0" borderId="44" xfId="6" applyNumberFormat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39" fillId="0" borderId="10" xfId="2" applyNumberFormat="1" applyFont="1" applyBorder="1" applyAlignment="1">
      <alignment horizontal="centerContinuous"/>
    </xf>
    <xf numFmtId="0" fontId="40" fillId="0" borderId="0" xfId="2" applyNumberFormat="1" applyFont="1" applyBorder="1" applyAlignment="1">
      <alignment horizontal="centerContinuous"/>
    </xf>
    <xf numFmtId="0" fontId="40" fillId="0" borderId="11" xfId="2" applyNumberFormat="1" applyFont="1" applyBorder="1" applyAlignment="1">
      <alignment horizontal="centerContinuous"/>
    </xf>
    <xf numFmtId="166" fontId="25" fillId="0" borderId="0" xfId="6" applyNumberFormat="1" applyFont="1"/>
    <xf numFmtId="0" fontId="0" fillId="9" borderId="0" xfId="0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left" indent="1"/>
    </xf>
    <xf numFmtId="49" fontId="0" fillId="5" borderId="0" xfId="0" applyNumberFormat="1" applyFill="1"/>
    <xf numFmtId="0" fontId="43" fillId="0" borderId="0" xfId="0" applyFont="1" applyAlignment="1" applyProtection="1">
      <alignment horizontal="center" vertical="center" wrapText="1" readingOrder="1"/>
      <protection locked="0"/>
    </xf>
    <xf numFmtId="0" fontId="17" fillId="0" borderId="0" xfId="0" applyFont="1"/>
    <xf numFmtId="0" fontId="44" fillId="0" borderId="47" xfId="0" applyFont="1" applyBorder="1" applyAlignment="1" applyProtection="1">
      <alignment horizontal="center" vertical="center" wrapText="1" readingOrder="1"/>
      <protection locked="0"/>
    </xf>
    <xf numFmtId="0" fontId="45" fillId="0" borderId="49" xfId="0" applyFont="1" applyBorder="1" applyAlignment="1" applyProtection="1">
      <alignment vertical="top" wrapText="1" readingOrder="1"/>
      <protection locked="0"/>
    </xf>
    <xf numFmtId="0" fontId="44" fillId="0" borderId="50" xfId="0" applyFont="1" applyBorder="1" applyAlignment="1" applyProtection="1">
      <alignment horizontal="center" vertical="center" wrapText="1" readingOrder="1"/>
      <protection locked="0"/>
    </xf>
    <xf numFmtId="0" fontId="44" fillId="0" borderId="51" xfId="0" applyFont="1" applyBorder="1" applyAlignment="1" applyProtection="1">
      <alignment horizontal="center" vertical="center" wrapText="1" readingOrder="1"/>
      <protection locked="0"/>
    </xf>
    <xf numFmtId="0" fontId="46" fillId="0" borderId="52" xfId="0" applyFont="1" applyBorder="1" applyAlignment="1" applyProtection="1">
      <alignment wrapText="1" readingOrder="1"/>
      <protection locked="0"/>
    </xf>
    <xf numFmtId="0" fontId="48" fillId="0" borderId="52" xfId="0" applyFont="1" applyBorder="1" applyAlignment="1" applyProtection="1">
      <alignment vertical="center" wrapText="1" readingOrder="1"/>
      <protection locked="0"/>
    </xf>
    <xf numFmtId="0" fontId="49" fillId="0" borderId="52" xfId="0" applyFont="1" applyBorder="1" applyAlignment="1" applyProtection="1">
      <alignment vertical="center" wrapText="1" indent="1" readingOrder="1"/>
      <protection locked="0"/>
    </xf>
    <xf numFmtId="0" fontId="49" fillId="0" borderId="52" xfId="0" applyFont="1" applyBorder="1" applyAlignment="1" applyProtection="1">
      <alignment vertical="center" wrapText="1" indent="2" readingOrder="1"/>
      <protection locked="0"/>
    </xf>
    <xf numFmtId="0" fontId="49" fillId="0" borderId="53" xfId="0" applyFont="1" applyBorder="1" applyAlignment="1" applyProtection="1">
      <alignment vertical="center" wrapText="1" indent="2" readingOrder="1"/>
      <protection locked="0"/>
    </xf>
    <xf numFmtId="172" fontId="49" fillId="0" borderId="54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56" xfId="0" applyFont="1" applyBorder="1" applyAlignment="1" applyProtection="1">
      <alignment vertical="center" wrapText="1" indent="1" readingOrder="1"/>
      <protection locked="0"/>
    </xf>
    <xf numFmtId="0" fontId="49" fillId="0" borderId="53" xfId="0" applyFont="1" applyBorder="1" applyAlignment="1" applyProtection="1">
      <alignment vertical="center" wrapText="1" readingOrder="1"/>
      <protection locked="0"/>
    </xf>
    <xf numFmtId="0" fontId="49" fillId="0" borderId="27" xfId="0" applyFont="1" applyBorder="1" applyAlignment="1" applyProtection="1">
      <alignment vertical="center" wrapText="1" indent="2" readingOrder="1"/>
      <protection locked="0"/>
    </xf>
    <xf numFmtId="0" fontId="46" fillId="0" borderId="49" xfId="0" applyFont="1" applyBorder="1" applyAlignment="1" applyProtection="1">
      <alignment wrapText="1" readingOrder="1"/>
      <protection locked="0"/>
    </xf>
    <xf numFmtId="0" fontId="47" fillId="0" borderId="10" xfId="0" applyFont="1" applyFill="1" applyBorder="1" applyAlignment="1" applyProtection="1">
      <alignment vertical="top" wrapText="1" readingOrder="1"/>
      <protection locked="0"/>
    </xf>
    <xf numFmtId="0" fontId="48" fillId="0" borderId="49" xfId="0" applyFont="1" applyBorder="1" applyAlignment="1" applyProtection="1">
      <alignment vertical="center" wrapText="1" readingOrder="1"/>
      <protection locked="0"/>
    </xf>
    <xf numFmtId="0" fontId="48" fillId="0" borderId="10" xfId="0" applyFont="1" applyFill="1" applyBorder="1" applyAlignment="1" applyProtection="1">
      <alignment horizontal="center" vertical="center" wrapText="1" readingOrder="1"/>
      <protection locked="0"/>
    </xf>
    <xf numFmtId="0" fontId="49" fillId="0" borderId="49" xfId="0" applyFont="1" applyBorder="1" applyAlignment="1" applyProtection="1">
      <alignment vertical="center" wrapText="1" indent="1" readingOrder="1"/>
      <protection locked="0"/>
    </xf>
    <xf numFmtId="0" fontId="49" fillId="0" borderId="60" xfId="0" applyFont="1" applyBorder="1" applyAlignment="1" applyProtection="1">
      <alignment vertical="center" wrapText="1" indent="2" readingOrder="1"/>
      <protection locked="0"/>
    </xf>
    <xf numFmtId="0" fontId="49" fillId="0" borderId="27" xfId="0" applyFont="1" applyBorder="1" applyAlignment="1" applyProtection="1">
      <alignment vertical="center" wrapText="1" indent="1" readingOrder="1"/>
      <protection locked="0"/>
    </xf>
    <xf numFmtId="172" fontId="4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6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49" xfId="0" applyFont="1" applyBorder="1" applyAlignment="1" applyProtection="1">
      <alignment vertical="center" wrapText="1" readingOrder="1"/>
      <protection locked="0"/>
    </xf>
    <xf numFmtId="0" fontId="48" fillId="0" borderId="10" xfId="0" applyFont="1" applyBorder="1" applyAlignment="1" applyProtection="1">
      <alignment horizontal="center" vertical="center" wrapText="1" readingOrder="1"/>
      <protection locked="0"/>
    </xf>
    <xf numFmtId="0" fontId="49" fillId="0" borderId="49" xfId="0" applyFont="1" applyBorder="1" applyAlignment="1" applyProtection="1">
      <alignment vertical="center" wrapText="1" readingOrder="1"/>
      <protection locked="0"/>
    </xf>
    <xf numFmtId="172" fontId="4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49" xfId="0" applyFont="1" applyBorder="1" applyAlignment="1" applyProtection="1">
      <alignment vertical="center" wrapText="1" indent="1" readingOrder="1"/>
      <protection locked="0"/>
    </xf>
    <xf numFmtId="0" fontId="43" fillId="0" borderId="10" xfId="0" applyFont="1" applyBorder="1" applyAlignment="1" applyProtection="1">
      <alignment horizontal="right" vertical="center" wrapText="1" readingOrder="1"/>
      <protection locked="0"/>
    </xf>
    <xf numFmtId="0" fontId="49" fillId="0" borderId="10" xfId="0" applyFont="1" applyBorder="1" applyAlignment="1" applyProtection="1">
      <alignment horizontal="right" vertical="center" wrapText="1" readingOrder="1"/>
      <protection locked="0"/>
    </xf>
    <xf numFmtId="0" fontId="47" fillId="0" borderId="10" xfId="0" applyFont="1" applyBorder="1" applyAlignment="1" applyProtection="1">
      <alignment vertical="top" wrapText="1" readingOrder="1"/>
      <protection locked="0"/>
    </xf>
    <xf numFmtId="0" fontId="48" fillId="0" borderId="17" xfId="0" applyFont="1" applyBorder="1" applyAlignment="1" applyProtection="1">
      <alignment horizontal="center" vertical="center" wrapText="1" readingOrder="1"/>
      <protection locked="0"/>
    </xf>
    <xf numFmtId="0" fontId="44" fillId="0" borderId="56" xfId="0" applyFont="1" applyBorder="1" applyAlignment="1" applyProtection="1">
      <alignment vertical="center" wrapText="1" readingOrder="1"/>
      <protection locked="0"/>
    </xf>
    <xf numFmtId="0" fontId="49" fillId="0" borderId="64" xfId="0" applyFont="1" applyBorder="1" applyAlignment="1" applyProtection="1">
      <alignment vertical="center" wrapText="1" readingOrder="1"/>
      <protection locked="0"/>
    </xf>
    <xf numFmtId="0" fontId="49" fillId="0" borderId="65" xfId="0" applyFont="1" applyBorder="1" applyAlignment="1" applyProtection="1">
      <alignment horizontal="right" vertical="center" wrapText="1" readingOrder="1"/>
      <protection locked="0"/>
    </xf>
    <xf numFmtId="0" fontId="44" fillId="0" borderId="53" xfId="0" applyFont="1" applyBorder="1" applyAlignment="1" applyProtection="1">
      <alignment vertical="center" wrapText="1" readingOrder="1"/>
      <protection locked="0"/>
    </xf>
    <xf numFmtId="0" fontId="44" fillId="0" borderId="54" xfId="0" applyFont="1" applyBorder="1" applyAlignment="1" applyProtection="1">
      <alignment horizontal="right" vertical="center" wrapText="1" readingOrder="1"/>
      <protection locked="0"/>
    </xf>
    <xf numFmtId="0" fontId="49" fillId="0" borderId="56" xfId="0" applyFont="1" applyBorder="1" applyAlignment="1" applyProtection="1">
      <alignment vertical="center" wrapText="1" readingOrder="1"/>
      <protection locked="0"/>
    </xf>
    <xf numFmtId="0" fontId="49" fillId="0" borderId="57" xfId="0" applyFont="1" applyBorder="1" applyAlignment="1" applyProtection="1">
      <alignment horizontal="right" vertical="center" wrapText="1" readingOrder="1"/>
      <protection locked="0"/>
    </xf>
    <xf numFmtId="174" fontId="49" fillId="0" borderId="5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/>
    </xf>
    <xf numFmtId="3" fontId="5" fillId="0" borderId="66" xfId="0" applyNumberFormat="1" applyFont="1" applyBorder="1"/>
    <xf numFmtId="173" fontId="5" fillId="0" borderId="67" xfId="0" applyNumberFormat="1" applyFont="1" applyBorder="1"/>
    <xf numFmtId="3" fontId="5" fillId="0" borderId="34" xfId="0" applyNumberFormat="1" applyFont="1" applyBorder="1"/>
    <xf numFmtId="0" fontId="0" fillId="0" borderId="0" xfId="0" applyAlignment="1">
      <alignment horizontal="right"/>
    </xf>
    <xf numFmtId="17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7" fillId="0" borderId="0" xfId="0" applyFont="1" applyBorder="1" applyAlignment="1" applyProtection="1">
      <alignment vertical="top" wrapText="1" readingOrder="1"/>
      <protection locked="0"/>
    </xf>
    <xf numFmtId="0" fontId="48" fillId="0" borderId="0" xfId="0" applyFont="1" applyBorder="1" applyAlignment="1" applyProtection="1">
      <alignment horizontal="center" vertical="center" wrapText="1" readingOrder="1"/>
      <protection locked="0"/>
    </xf>
    <xf numFmtId="172" fontId="49" fillId="0" borderId="68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0" xfId="0" applyFont="1" applyFill="1" applyBorder="1" applyAlignment="1" applyProtection="1">
      <alignment vertical="top" wrapText="1" readingOrder="1"/>
      <protection locked="0"/>
    </xf>
    <xf numFmtId="0" fontId="48" fillId="0" borderId="0" xfId="0" applyFont="1" applyFill="1" applyBorder="1" applyAlignment="1" applyProtection="1">
      <alignment horizontal="left" vertical="center" readingOrder="1"/>
      <protection locked="0"/>
    </xf>
    <xf numFmtId="174" fontId="4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69" xfId="0" applyFont="1" applyBorder="1" applyAlignment="1" applyProtection="1">
      <alignment horizontal="right" vertical="center" wrapText="1" readingOrder="1"/>
      <protection locked="0"/>
    </xf>
    <xf numFmtId="0" fontId="44" fillId="0" borderId="70" xfId="0" applyFont="1" applyBorder="1" applyAlignment="1" applyProtection="1">
      <alignment horizontal="right" vertical="center" wrapText="1" readingOrder="1"/>
      <protection locked="0"/>
    </xf>
    <xf numFmtId="174" fontId="47" fillId="0" borderId="71" xfId="0" applyNumberFormat="1" applyFont="1" applyBorder="1" applyAlignment="1" applyProtection="1">
      <alignment horizontal="right" vertical="top" wrapText="1" readingOrder="1"/>
      <protection locked="0"/>
    </xf>
    <xf numFmtId="174" fontId="48" fillId="0" borderId="72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72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0" borderId="55" xfId="23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72" xfId="0" applyNumberFormat="1" applyFont="1" applyFill="1" applyBorder="1" applyAlignment="1" applyProtection="1">
      <alignment horizontal="right" vertical="top" wrapText="1" readingOrder="1"/>
      <protection locked="0"/>
    </xf>
    <xf numFmtId="174" fontId="48" fillId="0" borderId="72" xfId="0" applyNumberFormat="1" applyFont="1" applyFill="1" applyBorder="1" applyAlignment="1" applyProtection="1">
      <alignment horizontal="center" vertical="center" readingOrder="1"/>
      <protection locked="0"/>
    </xf>
    <xf numFmtId="174" fontId="48" fillId="0" borderId="72" xfId="0" applyNumberFormat="1" applyFont="1" applyFill="1" applyBorder="1" applyAlignment="1" applyProtection="1">
      <alignment horizontal="center" vertical="center" wrapText="1" readingOrder="1"/>
      <protection locked="0"/>
    </xf>
    <xf numFmtId="174" fontId="48" fillId="0" borderId="75" xfId="0" applyNumberFormat="1" applyFont="1" applyFill="1" applyBorder="1" applyAlignment="1" applyProtection="1">
      <alignment horizontal="center" vertical="center" wrapText="1" readingOrder="1"/>
      <protection locked="0"/>
    </xf>
    <xf numFmtId="173" fontId="49" fillId="0" borderId="74" xfId="0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75" xfId="0" applyNumberFormat="1" applyFont="1" applyBorder="1" applyAlignment="1" applyProtection="1">
      <alignment vertical="top" wrapText="1" readingOrder="1"/>
      <protection locked="0"/>
    </xf>
    <xf numFmtId="174" fontId="49" fillId="0" borderId="75" xfId="0" applyNumberFormat="1" applyFont="1" applyBorder="1" applyAlignment="1" applyProtection="1">
      <alignment horizontal="right" vertical="center" wrapText="1" readingOrder="1"/>
      <protection locked="0"/>
    </xf>
    <xf numFmtId="174" fontId="43" fillId="0" borderId="75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75" xfId="0" applyNumberFormat="1" applyFont="1" applyBorder="1" applyAlignment="1" applyProtection="1">
      <alignment horizontal="center" vertical="center" wrapText="1" readingOrder="1"/>
      <protection locked="0"/>
    </xf>
    <xf numFmtId="174" fontId="47" fillId="0" borderId="75" xfId="0" applyNumberFormat="1" applyFont="1" applyBorder="1" applyAlignment="1" applyProtection="1">
      <alignment horizontal="right" vertical="top" wrapText="1" readingOrder="1"/>
      <protection locked="0"/>
    </xf>
    <xf numFmtId="174" fontId="49" fillId="0" borderId="72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77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63" xfId="0" applyNumberFormat="1" applyFont="1" applyBorder="1" applyAlignment="1" applyProtection="1">
      <alignment horizontal="right" vertical="center" wrapText="1" readingOrder="1"/>
      <protection locked="0"/>
    </xf>
    <xf numFmtId="174" fontId="44" fillId="0" borderId="55" xfId="0" applyNumberFormat="1" applyFont="1" applyBorder="1" applyAlignment="1" applyProtection="1">
      <alignment horizontal="right" vertical="center" wrapText="1" readingOrder="1"/>
      <protection locked="0"/>
    </xf>
    <xf numFmtId="173" fontId="49" fillId="0" borderId="58" xfId="0" applyNumberFormat="1" applyFont="1" applyBorder="1" applyAlignment="1" applyProtection="1">
      <alignment horizontal="right" vertical="center" wrapText="1" readingOrder="1"/>
      <protection locked="0"/>
    </xf>
    <xf numFmtId="174" fontId="44" fillId="0" borderId="78" xfId="0" applyNumberFormat="1" applyFont="1" applyBorder="1" applyAlignment="1" applyProtection="1">
      <alignment horizontal="right" vertical="center" wrapText="1" readingOrder="1"/>
      <protection locked="0"/>
    </xf>
    <xf numFmtId="173" fontId="44" fillId="0" borderId="63" xfId="0" applyNumberFormat="1" applyFont="1" applyBorder="1" applyAlignment="1" applyProtection="1">
      <alignment horizontal="right" vertical="center" wrapText="1" readingOrder="1"/>
      <protection locked="0"/>
    </xf>
    <xf numFmtId="0" fontId="34" fillId="0" borderId="10" xfId="0" applyFont="1" applyFill="1" applyBorder="1" applyAlignment="1" applyProtection="1">
      <alignment horizontal="right" vertical="top" wrapText="1" readingOrder="1"/>
      <protection locked="0"/>
    </xf>
    <xf numFmtId="174" fontId="34" fillId="0" borderId="75" xfId="0" applyNumberFormat="1" applyFont="1" applyFill="1" applyBorder="1" applyAlignment="1" applyProtection="1">
      <alignment vertical="top" wrapText="1" readingOrder="1"/>
      <protection locked="0"/>
    </xf>
    <xf numFmtId="0" fontId="44" fillId="0" borderId="47" xfId="13" applyFont="1" applyBorder="1" applyAlignment="1" applyProtection="1">
      <alignment horizontal="center" vertical="center" wrapText="1" readingOrder="1"/>
      <protection locked="0"/>
    </xf>
    <xf numFmtId="0" fontId="45" fillId="0" borderId="49" xfId="13" applyFont="1" applyBorder="1" applyAlignment="1" applyProtection="1">
      <alignment vertical="top" wrapText="1" readingOrder="1"/>
      <protection locked="0"/>
    </xf>
    <xf numFmtId="0" fontId="44" fillId="0" borderId="50" xfId="13" applyFont="1" applyBorder="1" applyAlignment="1" applyProtection="1">
      <alignment horizontal="center" vertical="center" wrapText="1" readingOrder="1"/>
      <protection locked="0"/>
    </xf>
    <xf numFmtId="0" fontId="44" fillId="0" borderId="51" xfId="13" applyFont="1" applyBorder="1" applyAlignment="1" applyProtection="1">
      <alignment horizontal="center" vertical="center" wrapText="1" readingOrder="1"/>
      <protection locked="0"/>
    </xf>
    <xf numFmtId="0" fontId="46" fillId="0" borderId="52" xfId="13" applyFont="1" applyBorder="1" applyAlignment="1" applyProtection="1">
      <alignment wrapText="1" readingOrder="1"/>
      <protection locked="0"/>
    </xf>
    <xf numFmtId="0" fontId="47" fillId="0" borderId="0" xfId="13" applyFont="1" applyAlignment="1" applyProtection="1">
      <alignment vertical="top" wrapText="1" readingOrder="1"/>
      <protection locked="0"/>
    </xf>
    <xf numFmtId="0" fontId="47" fillId="0" borderId="72" xfId="13" applyFont="1" applyBorder="1" applyAlignment="1" applyProtection="1">
      <alignment horizontal="right" vertical="top" wrapText="1" readingOrder="1"/>
      <protection locked="0"/>
    </xf>
    <xf numFmtId="0" fontId="48" fillId="0" borderId="52" xfId="13" applyFont="1" applyBorder="1" applyAlignment="1" applyProtection="1">
      <alignment vertical="center" wrapText="1" readingOrder="1"/>
      <protection locked="0"/>
    </xf>
    <xf numFmtId="0" fontId="48" fillId="0" borderId="0" xfId="13" applyFont="1" applyAlignment="1" applyProtection="1">
      <alignment horizontal="center" vertical="center" wrapText="1" readingOrder="1"/>
      <protection locked="0"/>
    </xf>
    <xf numFmtId="0" fontId="48" fillId="0" borderId="72" xfId="13" applyFont="1" applyBorder="1" applyAlignment="1" applyProtection="1">
      <alignment horizontal="center" vertical="center" wrapText="1" readingOrder="1"/>
      <protection locked="0"/>
    </xf>
    <xf numFmtId="0" fontId="49" fillId="0" borderId="52" xfId="13" applyFont="1" applyBorder="1" applyAlignment="1" applyProtection="1">
      <alignment vertical="center" wrapText="1" indent="1" readingOrder="1"/>
      <protection locked="0"/>
    </xf>
    <xf numFmtId="172" fontId="49" fillId="0" borderId="68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72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2" xfId="13" applyFont="1" applyBorder="1" applyAlignment="1" applyProtection="1">
      <alignment vertical="center" wrapText="1" indent="2" readingOrder="1"/>
      <protection locked="0"/>
    </xf>
    <xf numFmtId="0" fontId="49" fillId="0" borderId="53" xfId="13" applyFont="1" applyBorder="1" applyAlignment="1" applyProtection="1">
      <alignment vertical="center" wrapText="1" indent="2" readingOrder="1"/>
      <protection locked="0"/>
    </xf>
    <xf numFmtId="172" fontId="49" fillId="0" borderId="54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55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6" xfId="13" applyFont="1" applyBorder="1" applyAlignment="1" applyProtection="1">
      <alignment vertical="center" wrapText="1" indent="1" readingOrder="1"/>
      <protection locked="0"/>
    </xf>
    <xf numFmtId="174" fontId="49" fillId="0" borderId="5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3" xfId="13" applyFont="1" applyBorder="1" applyAlignment="1" applyProtection="1">
      <alignment vertical="center" wrapText="1" readingOrder="1"/>
      <protection locked="0"/>
    </xf>
    <xf numFmtId="0" fontId="49" fillId="0" borderId="80" xfId="13" applyFont="1" applyBorder="1" applyAlignment="1" applyProtection="1">
      <alignment vertical="center" wrapText="1" indent="2" readingOrder="1"/>
      <protection locked="0"/>
    </xf>
    <xf numFmtId="172" fontId="49" fillId="0" borderId="69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7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7" xfId="13" applyFont="1" applyBorder="1" applyAlignment="1" applyProtection="1">
      <alignment vertical="center" wrapText="1" indent="2" readingOrder="1"/>
      <protection locked="0"/>
    </xf>
    <xf numFmtId="0" fontId="49" fillId="0" borderId="80" xfId="13" applyFont="1" applyBorder="1" applyAlignment="1" applyProtection="1">
      <alignment vertical="center" wrapText="1" indent="1" readingOrder="1"/>
      <protection locked="0"/>
    </xf>
    <xf numFmtId="0" fontId="17" fillId="0" borderId="52" xfId="13" applyFont="1" applyBorder="1" applyAlignment="1" applyProtection="1">
      <alignment vertical="center" wrapText="1" readingOrder="1"/>
      <protection locked="0"/>
    </xf>
    <xf numFmtId="0" fontId="49" fillId="0" borderId="52" xfId="13" applyFont="1" applyBorder="1" applyAlignment="1" applyProtection="1">
      <alignment vertical="center" wrapText="1" readingOrder="1"/>
      <protection locked="0"/>
    </xf>
    <xf numFmtId="0" fontId="43" fillId="0" borderId="52" xfId="13" applyFont="1" applyBorder="1" applyAlignment="1" applyProtection="1">
      <alignment vertical="center" wrapText="1" indent="1" readingOrder="1"/>
      <protection locked="0"/>
    </xf>
    <xf numFmtId="0" fontId="43" fillId="0" borderId="68" xfId="13" applyFont="1" applyBorder="1" applyAlignment="1" applyProtection="1">
      <alignment horizontal="right" vertical="center" wrapText="1" readingOrder="1"/>
      <protection locked="0"/>
    </xf>
    <xf numFmtId="175" fontId="43" fillId="0" borderId="72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68" xfId="13" applyFont="1" applyBorder="1" applyAlignment="1" applyProtection="1">
      <alignment horizontal="right" vertical="center" wrapText="1" readingOrder="1"/>
      <protection locked="0"/>
    </xf>
    <xf numFmtId="0" fontId="44" fillId="0" borderId="56" xfId="13" applyFont="1" applyBorder="1" applyAlignment="1" applyProtection="1">
      <alignment vertical="center" wrapText="1" readingOrder="1"/>
      <protection locked="0"/>
    </xf>
    <xf numFmtId="0" fontId="44" fillId="0" borderId="57" xfId="13" applyFont="1" applyBorder="1" applyAlignment="1" applyProtection="1">
      <alignment horizontal="right" vertical="center" wrapText="1" readingOrder="1"/>
      <protection locked="0"/>
    </xf>
    <xf numFmtId="173" fontId="44" fillId="0" borderId="5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64" xfId="13" applyFont="1" applyBorder="1" applyAlignment="1" applyProtection="1">
      <alignment vertical="center" wrapText="1" readingOrder="1"/>
      <protection locked="0"/>
    </xf>
    <xf numFmtId="0" fontId="49" fillId="0" borderId="65" xfId="13" applyFont="1" applyBorder="1" applyAlignment="1" applyProtection="1">
      <alignment horizontal="right" vertical="center" wrapText="1" readingOrder="1"/>
      <protection locked="0"/>
    </xf>
    <xf numFmtId="174" fontId="49" fillId="0" borderId="82" xfId="13" applyNumberFormat="1" applyFont="1" applyBorder="1" applyAlignment="1" applyProtection="1">
      <alignment horizontal="right" vertical="center" wrapText="1" readingOrder="1"/>
      <protection locked="0"/>
    </xf>
    <xf numFmtId="0" fontId="44" fillId="0" borderId="53" xfId="13" applyFont="1" applyBorder="1" applyAlignment="1" applyProtection="1">
      <alignment vertical="center" wrapText="1" readingOrder="1"/>
      <protection locked="0"/>
    </xf>
    <xf numFmtId="0" fontId="44" fillId="0" borderId="54" xfId="13" applyFont="1" applyBorder="1" applyAlignment="1" applyProtection="1">
      <alignment horizontal="right" vertical="center" wrapText="1" readingOrder="1"/>
      <protection locked="0"/>
    </xf>
    <xf numFmtId="173" fontId="44" fillId="0" borderId="55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6" xfId="13" applyFont="1" applyBorder="1" applyAlignment="1" applyProtection="1">
      <alignment vertical="center" wrapText="1" readingOrder="1"/>
      <protection locked="0"/>
    </xf>
    <xf numFmtId="0" fontId="49" fillId="0" borderId="57" xfId="13" applyFont="1" applyBorder="1" applyAlignment="1" applyProtection="1">
      <alignment horizontal="right" vertical="center" wrapText="1" readingOrder="1"/>
      <protection locked="0"/>
    </xf>
    <xf numFmtId="0" fontId="32" fillId="0" borderId="0" xfId="13" applyFont="1" applyAlignment="1" applyProtection="1">
      <alignment vertical="center" wrapText="1" readingOrder="1"/>
      <protection locked="0"/>
    </xf>
    <xf numFmtId="0" fontId="34" fillId="0" borderId="0" xfId="13" applyFont="1" applyAlignment="1" applyProtection="1">
      <alignment horizontal="left" vertical="center" wrapText="1" readingOrder="1"/>
      <protection locked="0"/>
    </xf>
    <xf numFmtId="176" fontId="34" fillId="0" borderId="0" xfId="13" applyNumberFormat="1" applyFont="1" applyAlignment="1" applyProtection="1">
      <alignment horizontal="left" vertical="center" wrapText="1" readingOrder="1"/>
      <protection locked="0"/>
    </xf>
    <xf numFmtId="0" fontId="47" fillId="0" borderId="83" xfId="13" applyFont="1" applyBorder="1" applyAlignment="1" applyProtection="1">
      <alignment vertical="top" wrapText="1" readingOrder="1"/>
      <protection locked="0"/>
    </xf>
    <xf numFmtId="0" fontId="48" fillId="0" borderId="83" xfId="13" applyFont="1" applyBorder="1" applyAlignment="1" applyProtection="1">
      <alignment horizontal="center" vertical="center" wrapText="1" readingOrder="1"/>
      <protection locked="0"/>
    </xf>
    <xf numFmtId="177" fontId="49" fillId="0" borderId="83" xfId="13" applyNumberFormat="1" applyFont="1" applyBorder="1" applyAlignment="1" applyProtection="1">
      <alignment horizontal="right" vertical="center" wrapText="1" readingOrder="1"/>
      <protection locked="0"/>
    </xf>
    <xf numFmtId="178" fontId="43" fillId="0" borderId="83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84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55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86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7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83" xfId="13" applyFont="1" applyBorder="1" applyAlignment="1" applyProtection="1">
      <alignment horizontal="right" vertical="center" wrapText="1" readingOrder="1"/>
      <protection locked="0"/>
    </xf>
    <xf numFmtId="0" fontId="43" fillId="0" borderId="83" xfId="13" applyFont="1" applyBorder="1" applyAlignment="1" applyProtection="1">
      <alignment horizontal="right" vertical="center" wrapText="1" readingOrder="1"/>
      <protection locked="0"/>
    </xf>
    <xf numFmtId="0" fontId="44" fillId="0" borderId="85" xfId="13" applyFont="1" applyBorder="1" applyAlignment="1" applyProtection="1">
      <alignment horizontal="right" vertical="center" wrapText="1" readingOrder="1"/>
      <protection locked="0"/>
    </xf>
    <xf numFmtId="0" fontId="49" fillId="0" borderId="87" xfId="13" applyFont="1" applyBorder="1" applyAlignment="1" applyProtection="1">
      <alignment horizontal="right" vertical="center" wrapText="1" readingOrder="1"/>
      <protection locked="0"/>
    </xf>
    <xf numFmtId="0" fontId="44" fillId="0" borderId="84" xfId="13" applyFont="1" applyBorder="1" applyAlignment="1" applyProtection="1">
      <alignment horizontal="right" vertical="center" wrapText="1" readingOrder="1"/>
      <protection locked="0"/>
    </xf>
    <xf numFmtId="0" fontId="49" fillId="0" borderId="85" xfId="13" applyFont="1" applyBorder="1" applyAlignment="1" applyProtection="1">
      <alignment horizontal="right" vertical="center" wrapText="1" readingOrder="1"/>
      <protection locked="0"/>
    </xf>
    <xf numFmtId="172" fontId="49" fillId="15" borderId="68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7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7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58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79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76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9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61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55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9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73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10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76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68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72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68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7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58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81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51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68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72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68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24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74" xfId="0" applyNumberFormat="1" applyFont="1" applyFill="1" applyBorder="1" applyAlignment="1" applyProtection="1">
      <alignment horizontal="right" vertical="center" wrapText="1" readingOrder="1"/>
      <protection locked="0"/>
    </xf>
    <xf numFmtId="0" fontId="44" fillId="0" borderId="0" xfId="0" applyFont="1" applyFill="1" applyBorder="1" applyAlignment="1" applyProtection="1">
      <alignment horizontal="right" vertical="center" wrapText="1" readingOrder="1"/>
      <protection locked="0"/>
    </xf>
    <xf numFmtId="172" fontId="49" fillId="15" borderId="69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71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83" xfId="13" applyNumberFormat="1" applyFont="1" applyFill="1" applyBorder="1" applyAlignment="1" applyProtection="1">
      <alignment horizontal="right" vertical="center" wrapText="1" readingOrder="1"/>
      <protection locked="0"/>
    </xf>
    <xf numFmtId="178" fontId="43" fillId="0" borderId="83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85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58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50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51" xfId="13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174" fontId="0" fillId="0" borderId="0" xfId="0" applyNumberFormat="1"/>
    <xf numFmtId="0" fontId="17" fillId="0" borderId="0" xfId="6" applyFont="1" applyFill="1" applyBorder="1" applyAlignment="1"/>
    <xf numFmtId="0" fontId="14" fillId="0" borderId="0" xfId="6" applyFont="1" applyFill="1" applyBorder="1" applyAlignment="1"/>
    <xf numFmtId="0" fontId="18" fillId="0" borderId="0" xfId="7" applyFont="1" applyFill="1" applyBorder="1">
      <alignment vertical="top"/>
    </xf>
    <xf numFmtId="0" fontId="5" fillId="0" borderId="0" xfId="6" applyFont="1" applyFill="1" applyBorder="1" applyAlignment="1"/>
    <xf numFmtId="0" fontId="18" fillId="0" borderId="20" xfId="7" applyFont="1" applyFill="1" applyBorder="1">
      <alignment vertical="top"/>
    </xf>
    <xf numFmtId="0" fontId="22" fillId="0" borderId="0" xfId="6" applyFont="1" applyFill="1" applyBorder="1" applyAlignment="1"/>
    <xf numFmtId="0" fontId="22" fillId="0" borderId="0" xfId="6" applyFont="1" applyFill="1" applyBorder="1" applyAlignment="1">
      <alignment horizontal="center"/>
    </xf>
    <xf numFmtId="0" fontId="23" fillId="0" borderId="0" xfId="6" applyFont="1" applyFill="1" applyBorder="1" applyAlignment="1"/>
    <xf numFmtId="0" fontId="23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vertical="top"/>
    </xf>
    <xf numFmtId="44" fontId="19" fillId="12" borderId="0" xfId="23" applyFont="1" applyFill="1" applyBorder="1" applyAlignment="1" applyProtection="1"/>
    <xf numFmtId="0" fontId="3" fillId="7" borderId="0" xfId="0" applyFont="1" applyFill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42" fillId="13" borderId="0" xfId="0" applyFont="1" applyFill="1" applyAlignment="1" applyProtection="1">
      <alignment horizontal="center" vertical="center" wrapText="1" readingOrder="1"/>
      <protection locked="0"/>
    </xf>
    <xf numFmtId="0" fontId="43" fillId="0" borderId="0" xfId="0" applyFont="1" applyAlignment="1" applyProtection="1">
      <alignment horizontal="center" vertical="center" wrapText="1" readingOrder="1"/>
      <protection locked="0"/>
    </xf>
    <xf numFmtId="0" fontId="44" fillId="14" borderId="47" xfId="0" applyFont="1" applyFill="1" applyBorder="1" applyAlignment="1" applyProtection="1">
      <alignment horizontal="center" vertical="center" wrapText="1" readingOrder="1"/>
      <protection locked="0"/>
    </xf>
    <xf numFmtId="0" fontId="0" fillId="14" borderId="48" xfId="0" applyFill="1" applyBorder="1" applyAlignment="1" applyProtection="1">
      <alignment vertical="top" wrapText="1"/>
      <protection locked="0"/>
    </xf>
    <xf numFmtId="0" fontId="41" fillId="0" borderId="0" xfId="13" applyFont="1" applyAlignment="1" applyProtection="1">
      <alignment horizontal="center" vertical="center" wrapText="1" readingOrder="1"/>
      <protection locked="0"/>
    </xf>
    <xf numFmtId="0" fontId="17" fillId="0" borderId="0" xfId="13"/>
    <xf numFmtId="0" fontId="42" fillId="13" borderId="0" xfId="13" applyFont="1" applyFill="1" applyAlignment="1" applyProtection="1">
      <alignment horizontal="center" vertical="center" wrapText="1" readingOrder="1"/>
      <protection locked="0"/>
    </xf>
    <xf numFmtId="0" fontId="43" fillId="0" borderId="0" xfId="13" applyFont="1" applyAlignment="1" applyProtection="1">
      <alignment horizontal="center" vertical="center" wrapText="1" readingOrder="1"/>
      <protection locked="0"/>
    </xf>
    <xf numFmtId="0" fontId="44" fillId="0" borderId="47" xfId="13" applyFont="1" applyBorder="1" applyAlignment="1" applyProtection="1">
      <alignment horizontal="center" vertical="center" wrapText="1" readingOrder="1"/>
      <protection locked="0"/>
    </xf>
    <xf numFmtId="0" fontId="17" fillId="0" borderId="48" xfId="13" applyBorder="1" applyAlignment="1" applyProtection="1">
      <alignment vertical="top" wrapText="1"/>
      <protection locked="0"/>
    </xf>
    <xf numFmtId="0" fontId="50" fillId="0" borderId="0" xfId="13" applyFont="1" applyAlignment="1" applyProtection="1">
      <alignment horizontal="center" vertical="center" wrapText="1" readingOrder="1"/>
      <protection locked="0"/>
    </xf>
    <xf numFmtId="0" fontId="51" fillId="0" borderId="0" xfId="13" applyFont="1" applyAlignment="1" applyProtection="1">
      <alignment horizontal="center" vertical="center" wrapText="1" readingOrder="1"/>
      <protection locked="0"/>
    </xf>
    <xf numFmtId="0" fontId="52" fillId="0" borderId="0" xfId="13" applyFont="1" applyAlignment="1" applyProtection="1">
      <alignment horizontal="center" vertical="center" wrapText="1" readingOrder="1"/>
      <protection locked="0"/>
    </xf>
    <xf numFmtId="0" fontId="7" fillId="0" borderId="3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3" fontId="7" fillId="0" borderId="1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11" xfId="2" applyNumberFormat="1" applyFont="1" applyBorder="1" applyAlignment="1">
      <alignment horizontal="center"/>
    </xf>
    <xf numFmtId="0" fontId="6" fillId="0" borderId="10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11" xfId="2" applyNumberFormat="1" applyFont="1" applyBorder="1" applyAlignment="1">
      <alignment horizontal="center"/>
    </xf>
    <xf numFmtId="0" fontId="8" fillId="0" borderId="1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8" fillId="0" borderId="11" xfId="2" applyNumberFormat="1" applyFont="1" applyBorder="1" applyAlignment="1">
      <alignment horizontal="center"/>
    </xf>
    <xf numFmtId="0" fontId="7" fillId="0" borderId="12" xfId="2" applyNumberFormat="1" applyFont="1" applyBorder="1" applyAlignment="1">
      <alignment horizontal="center"/>
    </xf>
    <xf numFmtId="0" fontId="7" fillId="0" borderId="13" xfId="2" applyNumberFormat="1" applyFont="1" applyBorder="1" applyAlignment="1">
      <alignment horizontal="center"/>
    </xf>
    <xf numFmtId="3" fontId="27" fillId="7" borderId="0" xfId="13" applyNumberFormat="1" applyFont="1" applyFill="1" applyBorder="1" applyAlignment="1">
      <alignment horizontal="center" vertical="center"/>
    </xf>
    <xf numFmtId="166" fontId="19" fillId="12" borderId="0" xfId="6" applyNumberFormat="1" applyFont="1" applyFill="1"/>
    <xf numFmtId="0" fontId="19" fillId="6" borderId="0" xfId="6" applyFont="1" applyFill="1"/>
  </cellXfs>
  <cellStyles count="26">
    <cellStyle name="Comma" xfId="1" builtinId="3"/>
    <cellStyle name="Comma 2" xfId="5" xr:uid="{00000000-0005-0000-0000-000001000000}"/>
    <cellStyle name="Comma 2 2" xfId="8" xr:uid="{00000000-0005-0000-0000-000002000000}"/>
    <cellStyle name="Comma 3" xfId="22" xr:uid="{00000000-0005-0000-0000-000003000000}"/>
    <cellStyle name="Comma0" xfId="11" xr:uid="{00000000-0005-0000-0000-000004000000}"/>
    <cellStyle name="Comma0 2" xfId="19" xr:uid="{00000000-0005-0000-0000-000005000000}"/>
    <cellStyle name="Currency" xfId="23" builtinId="4"/>
    <cellStyle name="Currency 2" xfId="14" xr:uid="{00000000-0005-0000-0000-000007000000}"/>
    <cellStyle name="Currency 3" xfId="10" xr:uid="{00000000-0005-0000-0000-000008000000}"/>
    <cellStyle name="Currency 4" xfId="21" xr:uid="{00000000-0005-0000-0000-000009000000}"/>
    <cellStyle name="Currency0" xfId="20" xr:uid="{00000000-0005-0000-0000-00000A000000}"/>
    <cellStyle name="Fixed" xfId="16" xr:uid="{00000000-0005-0000-0000-00000B000000}"/>
    <cellStyle name="Fixed 2" xfId="18" xr:uid="{00000000-0005-0000-0000-00000C000000}"/>
    <cellStyle name="Hyperlink 2" xfId="24" xr:uid="{00000000-0005-0000-0000-00000F000000}"/>
    <cellStyle name="Normal" xfId="0" builtinId="0"/>
    <cellStyle name="Normal 15" xfId="13" xr:uid="{00000000-0005-0000-0000-000011000000}"/>
    <cellStyle name="Normal 2" xfId="3" xr:uid="{00000000-0005-0000-0000-000012000000}"/>
    <cellStyle name="Normal 2 2" xfId="9" xr:uid="{00000000-0005-0000-0000-000013000000}"/>
    <cellStyle name="Normal 3" xfId="6" xr:uid="{00000000-0005-0000-0000-000014000000}"/>
    <cellStyle name="Normal 4" xfId="2" xr:uid="{00000000-0005-0000-0000-000015000000}"/>
    <cellStyle name="Normal 5" xfId="15" xr:uid="{00000000-0005-0000-0000-000016000000}"/>
    <cellStyle name="Normal 6" xfId="25" xr:uid="{8744EBCC-81B2-441A-B034-A50541156BAF}"/>
    <cellStyle name="Normal_02 Actual Shell 2" xfId="4" xr:uid="{00000000-0005-0000-0000-000017000000}"/>
    <cellStyle name="Normal_Extramural_02" xfId="7" xr:uid="{00000000-0005-0000-0000-000019000000}"/>
    <cellStyle name="Percent 2" xfId="12" xr:uid="{00000000-0005-0000-0000-000022000000}"/>
    <cellStyle name="Percent 2 2" xfId="17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7405774278219"/>
          <c:y val="9.3896617724339257E-2"/>
          <c:w val="0.73014777952755905"/>
          <c:h val="0.82971322744677145"/>
        </c:manualLayout>
      </c:layout>
      <c:pieChart>
        <c:varyColors val="1"/>
        <c:ser>
          <c:idx val="1"/>
          <c:order val="1"/>
          <c:explosion val="16"/>
          <c:dLbls>
            <c:dLbl>
              <c:idx val="0"/>
              <c:layout>
                <c:manualLayout>
                  <c:x val="-1.399720055988802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0-4766-A62E-93ECD2610B4F}"/>
                </c:ext>
              </c:extLst>
            </c:dLbl>
            <c:dLbl>
              <c:idx val="1"/>
              <c:layout>
                <c:manualLayout>
                  <c:x val="1.2924071082390954E-2"/>
                  <c:y val="1.111098063516807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97-4439-A455-FCB8759C60B0}"/>
                </c:ext>
              </c:extLst>
            </c:dLbl>
            <c:dLbl>
              <c:idx val="2"/>
              <c:layout>
                <c:manualLayout>
                  <c:x val="1.0346691265041145E-2"/>
                  <c:y val="-6.86106222929417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97-4439-A455-FCB8759C60B0}"/>
                </c:ext>
              </c:extLst>
            </c:dLbl>
            <c:dLbl>
              <c:idx val="3"/>
              <c:layout>
                <c:manualLayout>
                  <c:x val="5.4641675225379438E-2"/>
                  <c:y val="-1.14161952762757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97-4439-A455-FCB8759C60B0}"/>
                </c:ext>
              </c:extLst>
            </c:dLbl>
            <c:dLbl>
              <c:idx val="4"/>
              <c:layout>
                <c:manualLayout>
                  <c:x val="1.2924071082390954E-2"/>
                  <c:y val="-8.888784508134463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E6-419F-83C7-A36B03830AF4}"/>
                </c:ext>
              </c:extLst>
            </c:dLbl>
            <c:dLbl>
              <c:idx val="5"/>
              <c:layout>
                <c:manualLayout>
                  <c:x val="2.2289423966931669E-2"/>
                  <c:y val="-1.1554857163849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97-4439-A455-FCB8759C60B0}"/>
                </c:ext>
              </c:extLst>
            </c:dLbl>
            <c:dLbl>
              <c:idx val="6"/>
              <c:layout>
                <c:manualLayout>
                  <c:x val="2.8968072831474299E-3"/>
                  <c:y val="3.44882728059186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97-4439-A455-FCB8759C60B0}"/>
                </c:ext>
              </c:extLst>
            </c:dLbl>
            <c:dLbl>
              <c:idx val="7"/>
              <c:layout>
                <c:manualLayout>
                  <c:x val="1.7232094776521271E-2"/>
                  <c:y val="7.272725884471318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97-4439-A455-FCB8759C60B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'FBE6; RPG Funding Paylines'!$J$12:$J$19</c:f>
              <c:strCache>
                <c:ptCount val="8"/>
                <c:pt idx="0">
                  <c:v>R01/R37</c:v>
                </c:pt>
                <c:pt idx="1">
                  <c:v>P01</c:v>
                </c:pt>
                <c:pt idx="2">
                  <c:v>R03</c:v>
                </c:pt>
                <c:pt idx="3">
                  <c:v>R21</c:v>
                </c:pt>
                <c:pt idx="4">
                  <c:v>R33</c:v>
                </c:pt>
                <c:pt idx="5">
                  <c:v>R35</c:v>
                </c:pt>
                <c:pt idx="6">
                  <c:v>SBIR/STTR</c:v>
                </c:pt>
                <c:pt idx="7">
                  <c:v>Other RPGs</c:v>
                </c:pt>
              </c:strCache>
            </c:strRef>
          </c:cat>
          <c:val>
            <c:numRef>
              <c:f>'FBE6; RPG Funding Paylines'!$L$12:$L$19</c:f>
              <c:numCache>
                <c:formatCode>0.0%</c:formatCode>
                <c:ptCount val="8"/>
                <c:pt idx="0">
                  <c:v>0.63224655135931651</c:v>
                </c:pt>
                <c:pt idx="1">
                  <c:v>7.2131819906852648E-2</c:v>
                </c:pt>
                <c:pt idx="2">
                  <c:v>3.0754358614267516E-3</c:v>
                </c:pt>
                <c:pt idx="3">
                  <c:v>3.2774185041135717E-2</c:v>
                </c:pt>
                <c:pt idx="4">
                  <c:v>6.0662073357378131E-3</c:v>
                </c:pt>
                <c:pt idx="5">
                  <c:v>5.8138913638147584E-2</c:v>
                </c:pt>
                <c:pt idx="6">
                  <c:v>5.8064557237567593E-2</c:v>
                </c:pt>
                <c:pt idx="7">
                  <c:v>0.13750232961981537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97-4439-A455-FCB8759C6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3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22"/>
                <c:dPt>
                  <c:idx val="1"/>
                  <c:bubble3D val="0"/>
                  <c:spPr>
                    <a:solidFill>
                      <a:srgbClr val="FF5050"/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8-1797-4439-A455-FCB8759C60B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4.9923223011757688E-2"/>
                        <c:y val="-0.2172443247556734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1797-4439-A455-FCB8759C60B0}"/>
                      </c:ext>
                    </c:extLst>
                  </c:dLbl>
                  <c:dLbl>
                    <c:idx val="1"/>
                    <c:layout>
                      <c:manualLayout>
                        <c:x val="-1.8264067702437829E-3"/>
                        <c:y val="-1.9818479789664559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1797-4439-A455-FCB8759C60B0}"/>
                      </c:ext>
                    </c:extLst>
                  </c:dLbl>
                  <c:dLbl>
                    <c:idx val="2"/>
                    <c:layout>
                      <c:manualLayout>
                        <c:x val="3.9438103294939381E-2"/>
                        <c:y val="-3.6092439664554152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1797-4439-A455-FCB8759C60B0}"/>
                      </c:ext>
                    </c:extLst>
                  </c:dLbl>
                  <c:dLbl>
                    <c:idx val="3"/>
                    <c:layout>
                      <c:manualLayout>
                        <c:x val="3.0494609661395632E-2"/>
                        <c:y val="-9.6040877373698708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1797-4439-A455-FCB8759C60B0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DE6-419F-83C7-A36B03830AF4}"/>
                      </c:ext>
                    </c:extLst>
                  </c:dLbl>
                  <c:dLbl>
                    <c:idx val="5"/>
                    <c:layout>
                      <c:manualLayout>
                        <c:x val="3.7620580141537234E-2"/>
                        <c:y val="-6.9879251752946459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1797-4439-A455-FCB8759C60B0}"/>
                      </c:ext>
                    </c:extLst>
                  </c:dLbl>
                  <c:dLbl>
                    <c:idx val="6"/>
                    <c:layout>
                      <c:manualLayout>
                        <c:x val="2.9818986681592104E-2"/>
                        <c:y val="1.048799608914415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1797-4439-A455-FCB8759C60B0}"/>
                      </c:ext>
                    </c:extLst>
                  </c:dLbl>
                  <c:dLbl>
                    <c:idx val="7"/>
                    <c:layout>
                      <c:manualLayout>
                        <c:x val="8.4134854710204848E-2"/>
                        <c:y val="-8.8015254017608392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="1"/>
                            <a:t>Other RPGs</a:t>
                          </a:r>
                        </a:p>
                        <a:p>
                          <a:r>
                            <a:rPr lang="en-US" b="1"/>
                            <a:t>(U01, U19, R56, R37, R15,DP2)</a:t>
                          </a:r>
                          <a:r>
                            <a:rPr lang="en-US" sz="1100" b="1" i="0" u="none" strike="noStrike" baseline="0"/>
                            <a:t>, 6.8%</a:t>
                          </a:r>
                          <a:endParaRPr lang="en-US" b="1"/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1797-4439-A455-FCB8759C60B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100" b="1">
                          <a:latin typeface="Arial" pitchFamily="34" charset="0"/>
                          <a:cs typeface="Arial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'FBE6; RPG Funding Paylines'!$J$12:$J$19</c15:sqref>
                        </c15:formulaRef>
                      </c:ext>
                    </c:extLst>
                    <c:strCache>
                      <c:ptCount val="8"/>
                      <c:pt idx="0">
                        <c:v>R01/R37</c:v>
                      </c:pt>
                      <c:pt idx="1">
                        <c:v>P01</c:v>
                      </c:pt>
                      <c:pt idx="2">
                        <c:v>R03</c:v>
                      </c:pt>
                      <c:pt idx="3">
                        <c:v>R21</c:v>
                      </c:pt>
                      <c:pt idx="4">
                        <c:v>R33</c:v>
                      </c:pt>
                      <c:pt idx="5">
                        <c:v>R35</c:v>
                      </c:pt>
                      <c:pt idx="6">
                        <c:v>SBIR/STTR</c:v>
                      </c:pt>
                      <c:pt idx="7">
                        <c:v>Other RPGs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'FBE6; RPG Funding Paylines'!$K$12:$K$19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8"/>
                      <c:pt idx="0">
                        <c:v>1723346.3869999999</c:v>
                      </c:pt>
                      <c:pt idx="1">
                        <c:v>196613.348</c:v>
                      </c:pt>
                      <c:pt idx="2">
                        <c:v>8382.8709999999992</c:v>
                      </c:pt>
                      <c:pt idx="3">
                        <c:v>89334.252999999997</c:v>
                      </c:pt>
                      <c:pt idx="4">
                        <c:v>16534.968000000001</c:v>
                      </c:pt>
                      <c:pt idx="5">
                        <c:v>158472.17600000001</c:v>
                      </c:pt>
                      <c:pt idx="6">
                        <c:v>158269.49900000001</c:v>
                      </c:pt>
                      <c:pt idx="7">
                        <c:v>374797.05100000004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1797-4439-A455-FCB8759C60B0}"/>
                  </c:ext>
                </c:extLst>
              </c15:ser>
            </c15:filteredPieSeries>
          </c:ext>
        </c:extLst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15</xdr:row>
      <xdr:rowOff>146050</xdr:rowOff>
    </xdr:from>
    <xdr:to>
      <xdr:col>7</xdr:col>
      <xdr:colOff>647700</xdr:colOff>
      <xdr:row>49</xdr:row>
      <xdr:rowOff>19684</xdr:rowOff>
    </xdr:to>
    <xdr:graphicFrame macro="">
      <xdr:nvGraphicFramePr>
        <xdr:cNvPr id="2" name="Chart 1" descr="This table and pie chart provides the grant funding paylines and selection method for NCI RPGs for fiscal years 2018 and 2019.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0.23651</cdr:x>
      <cdr:y>0.00113</cdr:y>
    </cdr:from>
    <cdr:to>
      <cdr:x>0.76434</cdr:x>
      <cdr:y>0.06543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546164-EDE2-400B-83B4-A28762F33150}"/>
            </a:ext>
          </a:extLst>
        </cdr:cNvPr>
        <cdr:cNvSpPr txBox="1"/>
      </cdr:nvSpPr>
      <cdr:spPr>
        <a:xfrm xmlns:a="http://schemas.openxmlformats.org/drawingml/2006/main">
          <a:off x="1453012" y="6153"/>
          <a:ext cx="3242813" cy="3486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FY 2021 Percent Share of Total RPG Funds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B2C3-35F1-497B-A52B-16A69E661E29}">
  <sheetPr codeName="Sheet1">
    <tabColor rgb="FF7030A0"/>
  </sheetPr>
  <dimension ref="A1:L21"/>
  <sheetViews>
    <sheetView topLeftCell="A7" workbookViewId="0">
      <selection activeCell="D39" sqref="D39"/>
    </sheetView>
  </sheetViews>
  <sheetFormatPr defaultColWidth="9.1796875" defaultRowHeight="14.5"/>
  <cols>
    <col min="1" max="16384" width="9.1796875" style="423"/>
  </cols>
  <sheetData>
    <row r="1" spans="1:12">
      <c r="A1" s="436" t="s">
        <v>83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>
      <c r="A2" s="436" t="s">
        <v>238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1:12">
      <c r="A3" s="436" t="s">
        <v>162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5" spans="1:12">
      <c r="A5" s="94" t="s">
        <v>134</v>
      </c>
      <c r="B5" s="94"/>
      <c r="C5" s="94"/>
      <c r="D5" s="94"/>
      <c r="E5" s="94"/>
      <c r="F5" s="94"/>
      <c r="G5" s="94"/>
      <c r="H5" s="94"/>
      <c r="I5" s="94"/>
    </row>
    <row r="6" spans="1:12">
      <c r="B6" s="4" t="s">
        <v>163</v>
      </c>
      <c r="C6" s="4"/>
      <c r="D6" s="4"/>
      <c r="E6" s="4"/>
      <c r="F6" s="4"/>
      <c r="G6" s="4"/>
    </row>
    <row r="7" spans="1:12">
      <c r="B7" s="4" t="s">
        <v>164</v>
      </c>
      <c r="C7" s="4"/>
      <c r="D7" s="4"/>
      <c r="E7" s="4"/>
      <c r="F7" s="4"/>
      <c r="G7" s="4"/>
    </row>
    <row r="8" spans="1:12">
      <c r="B8" s="97" t="s">
        <v>165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>
      <c r="B9" s="243" t="s">
        <v>166</v>
      </c>
      <c r="C9" s="243"/>
      <c r="D9" s="243"/>
      <c r="E9" s="243"/>
      <c r="F9" s="243"/>
    </row>
    <row r="10" spans="1:12">
      <c r="B10" s="423" t="s">
        <v>125</v>
      </c>
    </row>
    <row r="13" spans="1:12">
      <c r="A13" s="244" t="s">
        <v>167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</row>
    <row r="14" spans="1:12">
      <c r="A14" s="246" t="s">
        <v>239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</row>
    <row r="15" spans="1:12">
      <c r="A15" s="245"/>
      <c r="B15" s="247" t="s">
        <v>240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</row>
    <row r="16" spans="1:12">
      <c r="A16" s="245"/>
      <c r="B16" s="247" t="s">
        <v>168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</row>
    <row r="17" spans="1:12">
      <c r="A17" s="246" t="s">
        <v>241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</row>
    <row r="18" spans="1:12">
      <c r="A18" s="245"/>
      <c r="B18" s="247" t="s">
        <v>169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>
      <c r="A19" s="245"/>
      <c r="B19" s="247" t="s">
        <v>242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>
      <c r="A20" s="246" t="s">
        <v>243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spans="1:12">
      <c r="A21" s="245"/>
      <c r="B21" s="247" t="s">
        <v>242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>
    <tabColor rgb="FF7030A0"/>
    <pageSetUpPr fitToPage="1"/>
  </sheetPr>
  <dimension ref="A1:AR95"/>
  <sheetViews>
    <sheetView zoomScale="86" zoomScaleNormal="86" workbookViewId="0">
      <pane xSplit="2" ySplit="7" topLeftCell="G80" activePane="bottomRight" state="frozen"/>
      <selection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RowHeight="14.5"/>
  <cols>
    <col min="1" max="1" width="28" style="1" customWidth="1"/>
    <col min="2" max="2" width="15.1796875" customWidth="1"/>
    <col min="3" max="3" width="10.1796875" customWidth="1"/>
    <col min="4" max="4" width="18.81640625" customWidth="1"/>
    <col min="5" max="5" width="8.1796875" customWidth="1"/>
    <col min="6" max="6" width="18.54296875" bestFit="1" customWidth="1"/>
    <col min="7" max="7" width="8.1796875" customWidth="1"/>
    <col min="8" max="8" width="15" bestFit="1" customWidth="1"/>
    <col min="9" max="9" width="10.1796875" bestFit="1" customWidth="1"/>
    <col min="10" max="10" width="18.81640625" customWidth="1"/>
    <col min="11" max="11" width="1.81640625" customWidth="1"/>
    <col min="12" max="13" width="8.1796875" customWidth="1"/>
    <col min="14" max="14" width="17.453125" customWidth="1"/>
    <col min="15" max="15" width="10.81640625" bestFit="1" customWidth="1"/>
    <col min="16" max="16" width="20.81640625" customWidth="1"/>
    <col min="17" max="17" width="10.81640625" bestFit="1" customWidth="1"/>
    <col min="18" max="18" width="20.81640625" customWidth="1"/>
    <col min="19" max="19" width="1.81640625" style="4" customWidth="1"/>
    <col min="20" max="20" width="10.81640625" style="4" bestFit="1" customWidth="1"/>
    <col min="21" max="21" width="21.1796875" style="4" bestFit="1" customWidth="1"/>
    <col min="22" max="22" width="1.81640625" customWidth="1"/>
    <col min="23" max="23" width="8.1796875" customWidth="1"/>
    <col min="24" max="24" width="18.1796875" bestFit="1" customWidth="1"/>
    <col min="25" max="25" width="8.1796875" customWidth="1"/>
    <col min="26" max="26" width="17.1796875" bestFit="1" customWidth="1"/>
    <col min="27" max="28" width="8.1796875" hidden="1" customWidth="1"/>
    <col min="29" max="29" width="8.1796875" customWidth="1"/>
    <col min="30" max="30" width="18.1796875" customWidth="1"/>
    <col min="31" max="31" width="1.81640625" customWidth="1"/>
    <col min="32" max="33" width="8.1796875" customWidth="1"/>
    <col min="34" max="34" width="17.453125" bestFit="1" customWidth="1"/>
    <col min="35" max="35" width="8.1796875" customWidth="1"/>
    <col min="36" max="36" width="14.453125" bestFit="1" customWidth="1"/>
    <col min="37" max="37" width="8.1796875" customWidth="1"/>
    <col min="38" max="38" width="17.453125" bestFit="1" customWidth="1"/>
    <col min="39" max="39" width="1.81640625" style="4" customWidth="1"/>
    <col min="40" max="40" width="8.1796875" style="4" customWidth="1"/>
    <col min="41" max="41" width="18.1796875" style="4" bestFit="1" customWidth="1"/>
    <col min="42" max="42" width="1.81640625" customWidth="1"/>
    <col min="43" max="43" width="10.81640625" bestFit="1" customWidth="1"/>
    <col min="44" max="44" width="20.81640625" customWidth="1"/>
  </cols>
  <sheetData>
    <row r="1" spans="1:44" ht="18.5">
      <c r="A1" s="92" t="s">
        <v>246</v>
      </c>
      <c r="E1" s="96"/>
      <c r="F1" s="92"/>
      <c r="G1" s="4"/>
      <c r="H1" s="4"/>
      <c r="I1" s="4"/>
      <c r="J1" s="4"/>
      <c r="K1" s="4"/>
      <c r="L1" s="4"/>
      <c r="M1" s="4"/>
      <c r="N1" s="4"/>
      <c r="O1" s="4"/>
    </row>
    <row r="2" spans="1:44" ht="18.5">
      <c r="A2" s="92" t="s">
        <v>131</v>
      </c>
      <c r="E2" s="96"/>
      <c r="F2" s="4"/>
      <c r="G2" s="4"/>
      <c r="H2" s="4"/>
      <c r="I2" s="4"/>
      <c r="J2" s="4"/>
      <c r="K2" s="4"/>
      <c r="L2" s="4"/>
      <c r="M2" s="4"/>
      <c r="N2" s="4"/>
      <c r="O2" s="4"/>
      <c r="AH2" s="295"/>
    </row>
    <row r="3" spans="1:44" ht="19" thickBot="1">
      <c r="E3" s="96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4">
      <c r="C4" s="437" t="s">
        <v>247</v>
      </c>
      <c r="D4" s="438"/>
      <c r="E4" s="438"/>
      <c r="F4" s="438"/>
      <c r="G4" s="438"/>
      <c r="H4" s="438"/>
      <c r="I4" s="438"/>
      <c r="J4" s="438"/>
      <c r="K4" s="438"/>
      <c r="L4" s="439"/>
      <c r="M4" s="438"/>
      <c r="N4" s="438"/>
      <c r="O4" s="438"/>
      <c r="P4" s="438"/>
      <c r="Q4" s="438"/>
      <c r="R4" s="438"/>
      <c r="S4" s="438"/>
      <c r="T4" s="438"/>
      <c r="U4" s="440"/>
      <c r="W4" s="437" t="s">
        <v>248</v>
      </c>
      <c r="X4" s="438"/>
      <c r="Y4" s="438"/>
      <c r="Z4" s="438"/>
      <c r="AA4" s="438"/>
      <c r="AB4" s="438"/>
      <c r="AC4" s="438"/>
      <c r="AD4" s="438"/>
      <c r="AE4" s="438"/>
      <c r="AF4" s="439"/>
      <c r="AG4" s="438"/>
      <c r="AH4" s="438"/>
      <c r="AI4" s="438"/>
      <c r="AJ4" s="438"/>
      <c r="AK4" s="438"/>
      <c r="AL4" s="438"/>
      <c r="AM4" s="438"/>
      <c r="AN4" s="438"/>
      <c r="AO4" s="440"/>
      <c r="AQ4" s="441" t="s">
        <v>78</v>
      </c>
      <c r="AR4" s="442"/>
    </row>
    <row r="5" spans="1:44" ht="18.5">
      <c r="C5" s="445" t="s">
        <v>73</v>
      </c>
      <c r="D5" s="446"/>
      <c r="E5" s="446"/>
      <c r="F5" s="446"/>
      <c r="G5" s="446"/>
      <c r="H5" s="446"/>
      <c r="I5" s="446"/>
      <c r="J5" s="447"/>
      <c r="L5" s="448" t="s">
        <v>75</v>
      </c>
      <c r="M5" s="449"/>
      <c r="N5" s="449"/>
      <c r="O5" s="449"/>
      <c r="P5" s="449"/>
      <c r="Q5" s="449"/>
      <c r="R5" s="450"/>
      <c r="S5" s="5"/>
      <c r="T5" s="445" t="s">
        <v>126</v>
      </c>
      <c r="U5" s="446"/>
      <c r="W5" s="445" t="s">
        <v>73</v>
      </c>
      <c r="X5" s="446"/>
      <c r="Y5" s="446"/>
      <c r="Z5" s="446"/>
      <c r="AA5" s="446"/>
      <c r="AB5" s="446"/>
      <c r="AC5" s="446"/>
      <c r="AD5" s="447"/>
      <c r="AF5" s="451" t="s">
        <v>75</v>
      </c>
      <c r="AG5" s="451"/>
      <c r="AH5" s="451"/>
      <c r="AI5" s="451"/>
      <c r="AJ5" s="451"/>
      <c r="AK5" s="451"/>
      <c r="AL5" s="451"/>
      <c r="AM5" s="5"/>
      <c r="AN5" s="445" t="s">
        <v>127</v>
      </c>
      <c r="AO5" s="446"/>
      <c r="AQ5" s="443"/>
      <c r="AR5" s="444"/>
    </row>
    <row r="6" spans="1:44">
      <c r="C6" s="454" t="s">
        <v>0</v>
      </c>
      <c r="D6" s="454"/>
      <c r="E6" s="454" t="s">
        <v>1</v>
      </c>
      <c r="F6" s="454"/>
      <c r="G6" s="454" t="s">
        <v>2</v>
      </c>
      <c r="H6" s="454"/>
      <c r="I6" s="454" t="s">
        <v>74</v>
      </c>
      <c r="J6" s="454"/>
      <c r="L6" s="456" t="s">
        <v>3</v>
      </c>
      <c r="M6" s="457"/>
      <c r="N6" s="458"/>
      <c r="O6" s="454" t="s">
        <v>4</v>
      </c>
      <c r="P6" s="454"/>
      <c r="Q6" s="454" t="s">
        <v>76</v>
      </c>
      <c r="R6" s="454"/>
      <c r="S6" s="6"/>
      <c r="T6" s="455" t="s">
        <v>6</v>
      </c>
      <c r="U6" s="455" t="s">
        <v>79</v>
      </c>
      <c r="W6" s="454" t="s">
        <v>0</v>
      </c>
      <c r="X6" s="454"/>
      <c r="Y6" s="454" t="s">
        <v>1</v>
      </c>
      <c r="Z6" s="454"/>
      <c r="AA6" s="452" t="s">
        <v>2</v>
      </c>
      <c r="AB6" s="453"/>
      <c r="AC6" s="456" t="s">
        <v>74</v>
      </c>
      <c r="AD6" s="463"/>
      <c r="AF6" s="456" t="s">
        <v>3</v>
      </c>
      <c r="AG6" s="457"/>
      <c r="AH6" s="458"/>
      <c r="AI6" s="454" t="s">
        <v>4</v>
      </c>
      <c r="AJ6" s="454"/>
      <c r="AK6" s="454" t="s">
        <v>76</v>
      </c>
      <c r="AL6" s="454"/>
      <c r="AM6" s="6"/>
      <c r="AN6" s="455" t="s">
        <v>6</v>
      </c>
      <c r="AO6" s="455" t="s">
        <v>79</v>
      </c>
      <c r="AQ6" s="459" t="s">
        <v>6</v>
      </c>
      <c r="AR6" s="461" t="s">
        <v>79</v>
      </c>
    </row>
    <row r="7" spans="1:44" s="236" customFormat="1" ht="15" thickBot="1">
      <c r="A7" s="233" t="s">
        <v>5</v>
      </c>
      <c r="B7" s="234" t="s">
        <v>72</v>
      </c>
      <c r="C7" s="235" t="s">
        <v>6</v>
      </c>
      <c r="D7" s="235" t="s">
        <v>7</v>
      </c>
      <c r="E7" s="235" t="s">
        <v>6</v>
      </c>
      <c r="F7" s="235" t="s">
        <v>7</v>
      </c>
      <c r="G7" s="235" t="s">
        <v>6</v>
      </c>
      <c r="H7" s="235" t="s">
        <v>7</v>
      </c>
      <c r="I7" s="235" t="s">
        <v>6</v>
      </c>
      <c r="J7" s="235" t="s">
        <v>7</v>
      </c>
      <c r="L7" s="235" t="s">
        <v>156</v>
      </c>
      <c r="M7" s="235" t="s">
        <v>155</v>
      </c>
      <c r="N7" s="235" t="s">
        <v>7</v>
      </c>
      <c r="O7" s="235" t="s">
        <v>6</v>
      </c>
      <c r="P7" s="235" t="s">
        <v>7</v>
      </c>
      <c r="Q7" s="235" t="s">
        <v>6</v>
      </c>
      <c r="R7" s="235" t="s">
        <v>7</v>
      </c>
      <c r="S7" s="237"/>
      <c r="T7" s="455"/>
      <c r="U7" s="455" t="s">
        <v>7</v>
      </c>
      <c r="W7" s="235" t="s">
        <v>6</v>
      </c>
      <c r="X7" s="235" t="s">
        <v>7</v>
      </c>
      <c r="Y7" s="235" t="s">
        <v>6</v>
      </c>
      <c r="Z7" s="235" t="s">
        <v>7</v>
      </c>
      <c r="AA7" s="238" t="s">
        <v>6</v>
      </c>
      <c r="AB7" s="238" t="s">
        <v>7</v>
      </c>
      <c r="AC7" s="235" t="s">
        <v>6</v>
      </c>
      <c r="AD7" s="235" t="s">
        <v>7</v>
      </c>
      <c r="AF7" s="235" t="s">
        <v>156</v>
      </c>
      <c r="AG7" s="235" t="s">
        <v>155</v>
      </c>
      <c r="AH7" s="235" t="s">
        <v>7</v>
      </c>
      <c r="AI7" s="235" t="s">
        <v>6</v>
      </c>
      <c r="AJ7" s="235" t="s">
        <v>7</v>
      </c>
      <c r="AK7" s="235" t="s">
        <v>6</v>
      </c>
      <c r="AL7" s="235" t="s">
        <v>7</v>
      </c>
      <c r="AM7" s="237"/>
      <c r="AN7" s="455"/>
      <c r="AO7" s="455" t="s">
        <v>7</v>
      </c>
      <c r="AQ7" s="460"/>
      <c r="AR7" s="462" t="s">
        <v>7</v>
      </c>
    </row>
    <row r="8" spans="1:44">
      <c r="A8" s="1" t="s">
        <v>8</v>
      </c>
      <c r="B8" s="4" t="s">
        <v>9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3">
        <f>C8+E8+G8</f>
        <v>0</v>
      </c>
      <c r="J8" s="203">
        <f>D8+F8+H8</f>
        <v>0</v>
      </c>
      <c r="K8" s="203"/>
      <c r="L8" s="202">
        <v>0</v>
      </c>
      <c r="M8" s="202">
        <v>0</v>
      </c>
      <c r="N8" s="202">
        <v>0</v>
      </c>
      <c r="O8" s="202">
        <v>1</v>
      </c>
      <c r="P8" s="202">
        <v>1161090</v>
      </c>
      <c r="Q8" s="203">
        <f>M8+O8</f>
        <v>1</v>
      </c>
      <c r="R8" s="203">
        <f>N8+P8</f>
        <v>1161090</v>
      </c>
      <c r="S8" s="204"/>
      <c r="T8" s="204">
        <f t="shared" ref="T8:T27" si="0">Q8+I8</f>
        <v>1</v>
      </c>
      <c r="U8" s="204">
        <f t="shared" ref="U8:U27" si="1">R8+J8</f>
        <v>1161090</v>
      </c>
      <c r="V8" s="203"/>
      <c r="W8" s="202">
        <v>0</v>
      </c>
      <c r="X8" s="202">
        <v>0</v>
      </c>
      <c r="Y8" s="202">
        <v>0</v>
      </c>
      <c r="Z8" s="202">
        <v>0</v>
      </c>
      <c r="AA8" s="205"/>
      <c r="AB8" s="205"/>
      <c r="AC8" s="203">
        <f>W8+Y8</f>
        <v>0</v>
      </c>
      <c r="AD8" s="203">
        <f>X8+Z8</f>
        <v>0</v>
      </c>
      <c r="AE8" s="203"/>
      <c r="AF8" s="202">
        <v>0</v>
      </c>
      <c r="AG8" s="202">
        <v>0</v>
      </c>
      <c r="AH8" s="202">
        <v>0</v>
      </c>
      <c r="AI8" s="202">
        <v>0</v>
      </c>
      <c r="AJ8" s="202">
        <v>0</v>
      </c>
      <c r="AK8" s="203">
        <f>AG8+AI8</f>
        <v>0</v>
      </c>
      <c r="AL8" s="203">
        <f t="shared" ref="AL8" si="2">AH8+AJ8</f>
        <v>0</v>
      </c>
      <c r="AM8" s="204"/>
      <c r="AN8" s="204">
        <f t="shared" ref="AN8:AN27" si="3">AK8+AC8</f>
        <v>0</v>
      </c>
      <c r="AO8" s="204">
        <f t="shared" ref="AO8:AO27" si="4">AL8+AD8</f>
        <v>0</v>
      </c>
      <c r="AP8" s="203"/>
      <c r="AQ8" s="206">
        <f>AN8+T8</f>
        <v>1</v>
      </c>
      <c r="AR8" s="207">
        <f t="shared" ref="AR8:AR27" si="5">AO8+U8</f>
        <v>1161090</v>
      </c>
    </row>
    <row r="9" spans="1:44">
      <c r="A9" s="1" t="s">
        <v>8</v>
      </c>
      <c r="B9" s="4" t="s">
        <v>10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3">
        <f t="shared" ref="I9:J27" si="6">C9+E9+G9</f>
        <v>0</v>
      </c>
      <c r="J9" s="203">
        <f t="shared" si="6"/>
        <v>0</v>
      </c>
      <c r="K9" s="203"/>
      <c r="L9" s="202">
        <v>2</v>
      </c>
      <c r="M9" s="202">
        <v>0</v>
      </c>
      <c r="N9" s="202">
        <v>466089</v>
      </c>
      <c r="O9" s="202">
        <v>0</v>
      </c>
      <c r="P9" s="202">
        <v>0</v>
      </c>
      <c r="Q9" s="203">
        <f t="shared" ref="Q9:R27" si="7">M9+O9</f>
        <v>0</v>
      </c>
      <c r="R9" s="203">
        <f>N9+P9</f>
        <v>466089</v>
      </c>
      <c r="S9" s="204"/>
      <c r="T9" s="204">
        <f t="shared" si="0"/>
        <v>0</v>
      </c>
      <c r="U9" s="204">
        <f t="shared" si="1"/>
        <v>466089</v>
      </c>
      <c r="V9" s="203"/>
      <c r="W9" s="202">
        <v>0</v>
      </c>
      <c r="X9" s="202">
        <v>0</v>
      </c>
      <c r="Y9" s="202">
        <v>0</v>
      </c>
      <c r="Z9" s="202">
        <v>0</v>
      </c>
      <c r="AA9" s="205"/>
      <c r="AB9" s="205"/>
      <c r="AC9" s="203">
        <f t="shared" ref="AC9:AD27" si="8">W9+Y9</f>
        <v>0</v>
      </c>
      <c r="AD9" s="203">
        <f t="shared" si="8"/>
        <v>0</v>
      </c>
      <c r="AE9" s="203"/>
      <c r="AF9" s="202">
        <v>0</v>
      </c>
      <c r="AG9" s="202">
        <v>0</v>
      </c>
      <c r="AH9" s="202">
        <v>0</v>
      </c>
      <c r="AI9" s="202">
        <v>0</v>
      </c>
      <c r="AJ9" s="202">
        <v>0</v>
      </c>
      <c r="AK9" s="203">
        <f t="shared" ref="AK9:AL27" si="9">AG9+AI9</f>
        <v>0</v>
      </c>
      <c r="AL9" s="203">
        <f t="shared" si="9"/>
        <v>0</v>
      </c>
      <c r="AM9" s="204"/>
      <c r="AN9" s="204">
        <f t="shared" si="3"/>
        <v>0</v>
      </c>
      <c r="AO9" s="204">
        <f t="shared" si="4"/>
        <v>0</v>
      </c>
      <c r="AP9" s="203"/>
      <c r="AQ9" s="206">
        <f t="shared" ref="AQ9:AQ27" si="10">AN9+T9</f>
        <v>0</v>
      </c>
      <c r="AR9" s="207">
        <f t="shared" si="5"/>
        <v>466089</v>
      </c>
    </row>
    <row r="10" spans="1:44">
      <c r="A10" s="1" t="s">
        <v>8</v>
      </c>
      <c r="B10" s="4" t="s">
        <v>11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3">
        <f t="shared" si="6"/>
        <v>0</v>
      </c>
      <c r="J10" s="203">
        <f t="shared" si="6"/>
        <v>0</v>
      </c>
      <c r="K10" s="203"/>
      <c r="L10" s="202">
        <v>0</v>
      </c>
      <c r="M10" s="202">
        <v>0</v>
      </c>
      <c r="N10" s="202">
        <v>0</v>
      </c>
      <c r="O10" s="202">
        <v>3</v>
      </c>
      <c r="P10" s="202">
        <v>1312141</v>
      </c>
      <c r="Q10" s="203">
        <f t="shared" si="7"/>
        <v>3</v>
      </c>
      <c r="R10" s="203">
        <f t="shared" si="7"/>
        <v>1312141</v>
      </c>
      <c r="S10" s="204"/>
      <c r="T10" s="204">
        <f t="shared" si="0"/>
        <v>3</v>
      </c>
      <c r="U10" s="204">
        <f t="shared" si="1"/>
        <v>1312141</v>
      </c>
      <c r="V10" s="203"/>
      <c r="W10" s="202">
        <v>0</v>
      </c>
      <c r="X10" s="202">
        <v>0</v>
      </c>
      <c r="Y10" s="202">
        <v>0</v>
      </c>
      <c r="Z10" s="202">
        <v>0</v>
      </c>
      <c r="AA10" s="205"/>
      <c r="AB10" s="205"/>
      <c r="AC10" s="203">
        <f t="shared" si="8"/>
        <v>0</v>
      </c>
      <c r="AD10" s="203">
        <f t="shared" si="8"/>
        <v>0</v>
      </c>
      <c r="AE10" s="203"/>
      <c r="AF10" s="202">
        <v>0</v>
      </c>
      <c r="AG10" s="202">
        <v>0</v>
      </c>
      <c r="AH10" s="202">
        <v>0</v>
      </c>
      <c r="AI10" s="202">
        <v>0</v>
      </c>
      <c r="AJ10" s="202">
        <v>0</v>
      </c>
      <c r="AK10" s="203">
        <f t="shared" si="9"/>
        <v>0</v>
      </c>
      <c r="AL10" s="203">
        <f t="shared" si="9"/>
        <v>0</v>
      </c>
      <c r="AM10" s="204"/>
      <c r="AN10" s="204">
        <f t="shared" si="3"/>
        <v>0</v>
      </c>
      <c r="AO10" s="204">
        <f t="shared" si="4"/>
        <v>0</v>
      </c>
      <c r="AP10" s="203"/>
      <c r="AQ10" s="206">
        <f t="shared" si="10"/>
        <v>3</v>
      </c>
      <c r="AR10" s="207">
        <f t="shared" si="5"/>
        <v>1312141</v>
      </c>
    </row>
    <row r="11" spans="1:44" ht="15.75" customHeight="1">
      <c r="A11" s="1" t="s">
        <v>8</v>
      </c>
      <c r="B11" s="4" t="s">
        <v>12</v>
      </c>
      <c r="C11" s="202">
        <v>11</v>
      </c>
      <c r="D11" s="202">
        <v>23615294</v>
      </c>
      <c r="E11" s="202">
        <v>13</v>
      </c>
      <c r="F11" s="202">
        <v>22669286</v>
      </c>
      <c r="G11" s="202">
        <v>2</v>
      </c>
      <c r="H11" s="202">
        <v>670342</v>
      </c>
      <c r="I11" s="203">
        <f t="shared" si="6"/>
        <v>26</v>
      </c>
      <c r="J11" s="203">
        <f t="shared" si="6"/>
        <v>46954922</v>
      </c>
      <c r="K11" s="203"/>
      <c r="L11" s="202">
        <v>9</v>
      </c>
      <c r="M11" s="202">
        <v>0</v>
      </c>
      <c r="N11" s="202">
        <v>741701</v>
      </c>
      <c r="O11" s="202">
        <v>65</v>
      </c>
      <c r="P11" s="202">
        <v>122470788</v>
      </c>
      <c r="Q11" s="203">
        <f t="shared" si="7"/>
        <v>65</v>
      </c>
      <c r="R11" s="203">
        <f t="shared" si="7"/>
        <v>123212489</v>
      </c>
      <c r="S11" s="204"/>
      <c r="T11" s="204">
        <f t="shared" si="0"/>
        <v>91</v>
      </c>
      <c r="U11" s="204">
        <f t="shared" si="1"/>
        <v>170167411</v>
      </c>
      <c r="V11" s="203"/>
      <c r="W11" s="202">
        <v>0</v>
      </c>
      <c r="X11" s="202">
        <v>0</v>
      </c>
      <c r="Y11" s="202">
        <v>0</v>
      </c>
      <c r="Z11" s="202">
        <v>0</v>
      </c>
      <c r="AA11" s="205"/>
      <c r="AB11" s="205"/>
      <c r="AC11" s="203">
        <f t="shared" si="8"/>
        <v>0</v>
      </c>
      <c r="AD11" s="203">
        <f t="shared" si="8"/>
        <v>0</v>
      </c>
      <c r="AE11" s="203"/>
      <c r="AF11" s="202">
        <v>0</v>
      </c>
      <c r="AG11" s="202">
        <v>0</v>
      </c>
      <c r="AH11" s="202">
        <v>0</v>
      </c>
      <c r="AI11" s="202">
        <v>4</v>
      </c>
      <c r="AJ11" s="202">
        <v>8955350</v>
      </c>
      <c r="AK11" s="203">
        <f t="shared" si="9"/>
        <v>4</v>
      </c>
      <c r="AL11" s="203">
        <f t="shared" si="9"/>
        <v>8955350</v>
      </c>
      <c r="AM11" s="204"/>
      <c r="AN11" s="204">
        <f t="shared" si="3"/>
        <v>4</v>
      </c>
      <c r="AO11" s="204">
        <f t="shared" si="4"/>
        <v>8955350</v>
      </c>
      <c r="AP11" s="203"/>
      <c r="AQ11" s="206">
        <f t="shared" si="10"/>
        <v>95</v>
      </c>
      <c r="AR11" s="207">
        <f t="shared" si="5"/>
        <v>179122761</v>
      </c>
    </row>
    <row r="12" spans="1:44">
      <c r="A12" s="1" t="s">
        <v>8</v>
      </c>
      <c r="B12" s="4" t="s">
        <v>13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3">
        <f t="shared" si="6"/>
        <v>0</v>
      </c>
      <c r="J12" s="203">
        <f t="shared" si="6"/>
        <v>0</v>
      </c>
      <c r="K12" s="203"/>
      <c r="L12" s="202">
        <v>2</v>
      </c>
      <c r="M12" s="202">
        <v>0</v>
      </c>
      <c r="N12" s="202">
        <v>104420</v>
      </c>
      <c r="O12" s="202">
        <v>109</v>
      </c>
      <c r="P12" s="202">
        <v>26155905</v>
      </c>
      <c r="Q12" s="203">
        <f t="shared" si="7"/>
        <v>109</v>
      </c>
      <c r="R12" s="203">
        <f t="shared" si="7"/>
        <v>26260325</v>
      </c>
      <c r="S12" s="204"/>
      <c r="T12" s="204">
        <f t="shared" si="0"/>
        <v>109</v>
      </c>
      <c r="U12" s="204">
        <f t="shared" si="1"/>
        <v>26260325</v>
      </c>
      <c r="V12" s="203"/>
      <c r="W12" s="202">
        <v>0</v>
      </c>
      <c r="X12" s="202">
        <v>0</v>
      </c>
      <c r="Y12" s="202">
        <v>0</v>
      </c>
      <c r="Z12" s="202">
        <v>0</v>
      </c>
      <c r="AA12" s="205"/>
      <c r="AB12" s="205"/>
      <c r="AC12" s="203">
        <f t="shared" si="8"/>
        <v>0</v>
      </c>
      <c r="AD12" s="203">
        <f t="shared" si="8"/>
        <v>0</v>
      </c>
      <c r="AE12" s="203"/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  <c r="AK12" s="203">
        <f t="shared" si="9"/>
        <v>0</v>
      </c>
      <c r="AL12" s="203">
        <f t="shared" si="9"/>
        <v>0</v>
      </c>
      <c r="AM12" s="204"/>
      <c r="AN12" s="204">
        <f t="shared" si="3"/>
        <v>0</v>
      </c>
      <c r="AO12" s="204">
        <f t="shared" si="4"/>
        <v>0</v>
      </c>
      <c r="AP12" s="203"/>
      <c r="AQ12" s="206">
        <f t="shared" si="10"/>
        <v>109</v>
      </c>
      <c r="AR12" s="207">
        <f t="shared" si="5"/>
        <v>26260325</v>
      </c>
    </row>
    <row r="13" spans="1:44">
      <c r="A13" s="1" t="s">
        <v>8</v>
      </c>
      <c r="B13" s="4" t="s">
        <v>14</v>
      </c>
      <c r="C13" s="202">
        <v>621</v>
      </c>
      <c r="D13" s="202">
        <v>300978128</v>
      </c>
      <c r="E13" s="202">
        <v>71</v>
      </c>
      <c r="F13" s="202">
        <v>29391588</v>
      </c>
      <c r="G13" s="202">
        <v>5</v>
      </c>
      <c r="H13" s="202">
        <v>940888</v>
      </c>
      <c r="I13" s="203">
        <f t="shared" si="6"/>
        <v>697</v>
      </c>
      <c r="J13" s="203">
        <f t="shared" si="6"/>
        <v>331310604</v>
      </c>
      <c r="K13" s="203"/>
      <c r="L13" s="202">
        <v>182</v>
      </c>
      <c r="M13" s="202">
        <v>0</v>
      </c>
      <c r="N13" s="202">
        <v>14467742</v>
      </c>
      <c r="O13" s="202">
        <v>2484</v>
      </c>
      <c r="P13" s="202">
        <v>1067805499</v>
      </c>
      <c r="Q13" s="203">
        <f t="shared" si="7"/>
        <v>2484</v>
      </c>
      <c r="R13" s="203">
        <f t="shared" si="7"/>
        <v>1082273241</v>
      </c>
      <c r="S13" s="204"/>
      <c r="T13" s="204">
        <f t="shared" si="0"/>
        <v>3181</v>
      </c>
      <c r="U13" s="204">
        <f t="shared" si="1"/>
        <v>1413583845</v>
      </c>
      <c r="V13" s="203"/>
      <c r="W13" s="202">
        <v>0</v>
      </c>
      <c r="X13" s="202">
        <v>0</v>
      </c>
      <c r="Y13" s="202">
        <v>0</v>
      </c>
      <c r="Z13" s="202">
        <v>0</v>
      </c>
      <c r="AA13" s="205"/>
      <c r="AB13" s="205"/>
      <c r="AC13" s="203">
        <f t="shared" si="8"/>
        <v>0</v>
      </c>
      <c r="AD13" s="203">
        <f t="shared" si="8"/>
        <v>0</v>
      </c>
      <c r="AE13" s="203"/>
      <c r="AF13" s="202">
        <v>10</v>
      </c>
      <c r="AG13" s="202">
        <v>0</v>
      </c>
      <c r="AH13" s="202">
        <v>1942017</v>
      </c>
      <c r="AI13" s="202">
        <v>14</v>
      </c>
      <c r="AJ13" s="202">
        <v>9989767</v>
      </c>
      <c r="AK13" s="203">
        <f t="shared" si="9"/>
        <v>14</v>
      </c>
      <c r="AL13" s="203">
        <f t="shared" si="9"/>
        <v>11931784</v>
      </c>
      <c r="AM13" s="204"/>
      <c r="AN13" s="204">
        <f t="shared" si="3"/>
        <v>14</v>
      </c>
      <c r="AO13" s="204">
        <f t="shared" si="4"/>
        <v>11931784</v>
      </c>
      <c r="AP13" s="203"/>
      <c r="AQ13" s="206">
        <f t="shared" si="10"/>
        <v>3195</v>
      </c>
      <c r="AR13" s="207">
        <f t="shared" si="5"/>
        <v>1425515629</v>
      </c>
    </row>
    <row r="14" spans="1:44">
      <c r="A14" s="1" t="s">
        <v>8</v>
      </c>
      <c r="B14" s="4" t="s">
        <v>15</v>
      </c>
      <c r="C14" s="202">
        <v>60</v>
      </c>
      <c r="D14" s="202">
        <v>4642550</v>
      </c>
      <c r="E14" s="202">
        <v>0</v>
      </c>
      <c r="F14" s="202">
        <v>0</v>
      </c>
      <c r="G14" s="202">
        <v>0</v>
      </c>
      <c r="H14" s="202">
        <v>0</v>
      </c>
      <c r="I14" s="203">
        <f t="shared" si="6"/>
        <v>60</v>
      </c>
      <c r="J14" s="203">
        <f t="shared" si="6"/>
        <v>4642550</v>
      </c>
      <c r="K14" s="203"/>
      <c r="L14" s="202">
        <v>0</v>
      </c>
      <c r="M14" s="202">
        <v>0</v>
      </c>
      <c r="N14" s="202">
        <v>0</v>
      </c>
      <c r="O14" s="202">
        <v>61</v>
      </c>
      <c r="P14" s="202">
        <v>5092186</v>
      </c>
      <c r="Q14" s="203">
        <f t="shared" si="7"/>
        <v>61</v>
      </c>
      <c r="R14" s="203">
        <f t="shared" si="7"/>
        <v>5092186</v>
      </c>
      <c r="S14" s="204"/>
      <c r="T14" s="204">
        <f t="shared" si="0"/>
        <v>121</v>
      </c>
      <c r="U14" s="204">
        <f t="shared" si="1"/>
        <v>9734736</v>
      </c>
      <c r="V14" s="203"/>
      <c r="W14" s="202">
        <v>0</v>
      </c>
      <c r="X14" s="202">
        <v>0</v>
      </c>
      <c r="Y14" s="202">
        <v>0</v>
      </c>
      <c r="Z14" s="202">
        <v>0</v>
      </c>
      <c r="AA14" s="205"/>
      <c r="AB14" s="205"/>
      <c r="AC14" s="203">
        <f t="shared" si="8"/>
        <v>0</v>
      </c>
      <c r="AD14" s="203">
        <f t="shared" si="8"/>
        <v>0</v>
      </c>
      <c r="AE14" s="203"/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203">
        <f t="shared" si="9"/>
        <v>0</v>
      </c>
      <c r="AL14" s="203">
        <f t="shared" si="9"/>
        <v>0</v>
      </c>
      <c r="AM14" s="204"/>
      <c r="AN14" s="204">
        <f t="shared" si="3"/>
        <v>0</v>
      </c>
      <c r="AO14" s="204">
        <f t="shared" si="4"/>
        <v>0</v>
      </c>
      <c r="AP14" s="203"/>
      <c r="AQ14" s="206">
        <f t="shared" si="10"/>
        <v>121</v>
      </c>
      <c r="AR14" s="207">
        <f t="shared" si="5"/>
        <v>9734736</v>
      </c>
    </row>
    <row r="15" spans="1:44">
      <c r="A15" s="1" t="s">
        <v>8</v>
      </c>
      <c r="B15" s="4" t="s">
        <v>16</v>
      </c>
      <c r="C15" s="202">
        <v>21</v>
      </c>
      <c r="D15" s="202">
        <v>9074284</v>
      </c>
      <c r="E15" s="202">
        <v>2</v>
      </c>
      <c r="F15" s="202">
        <v>838477</v>
      </c>
      <c r="G15" s="202">
        <v>0</v>
      </c>
      <c r="H15" s="202">
        <v>0</v>
      </c>
      <c r="I15" s="203">
        <f t="shared" si="6"/>
        <v>23</v>
      </c>
      <c r="J15" s="203">
        <f t="shared" si="6"/>
        <v>9912761</v>
      </c>
      <c r="K15" s="203"/>
      <c r="L15" s="202">
        <v>3</v>
      </c>
      <c r="M15" s="202">
        <v>0</v>
      </c>
      <c r="N15" s="202">
        <v>169124</v>
      </c>
      <c r="O15" s="202">
        <v>0</v>
      </c>
      <c r="P15" s="202">
        <v>0</v>
      </c>
      <c r="Q15" s="203">
        <f t="shared" si="7"/>
        <v>0</v>
      </c>
      <c r="R15" s="203">
        <f t="shared" si="7"/>
        <v>169124</v>
      </c>
      <c r="S15" s="204"/>
      <c r="T15" s="204">
        <f t="shared" si="0"/>
        <v>23</v>
      </c>
      <c r="U15" s="204">
        <f t="shared" si="1"/>
        <v>10081885</v>
      </c>
      <c r="V15" s="203"/>
      <c r="W15" s="202">
        <v>0</v>
      </c>
      <c r="X15" s="202">
        <v>0</v>
      </c>
      <c r="Y15" s="202">
        <v>0</v>
      </c>
      <c r="Z15" s="202">
        <v>0</v>
      </c>
      <c r="AA15" s="205"/>
      <c r="AB15" s="205"/>
      <c r="AC15" s="203">
        <f t="shared" si="8"/>
        <v>0</v>
      </c>
      <c r="AD15" s="203">
        <f>X15+Z15</f>
        <v>0</v>
      </c>
      <c r="AE15" s="203"/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203">
        <f t="shared" si="9"/>
        <v>0</v>
      </c>
      <c r="AL15" s="203">
        <f t="shared" si="9"/>
        <v>0</v>
      </c>
      <c r="AM15" s="204"/>
      <c r="AN15" s="204">
        <f t="shared" si="3"/>
        <v>0</v>
      </c>
      <c r="AO15" s="204">
        <f t="shared" si="4"/>
        <v>0</v>
      </c>
      <c r="AP15" s="203"/>
      <c r="AQ15" s="206">
        <f t="shared" si="10"/>
        <v>23</v>
      </c>
      <c r="AR15" s="207">
        <f t="shared" si="5"/>
        <v>10081885</v>
      </c>
    </row>
    <row r="16" spans="1:44">
      <c r="A16" s="1" t="s">
        <v>8</v>
      </c>
      <c r="B16" s="4" t="s">
        <v>17</v>
      </c>
      <c r="C16" s="202">
        <v>206</v>
      </c>
      <c r="D16" s="202">
        <v>41501294</v>
      </c>
      <c r="E16" s="202">
        <v>0</v>
      </c>
      <c r="F16" s="202">
        <v>0</v>
      </c>
      <c r="G16" s="202">
        <v>0</v>
      </c>
      <c r="H16" s="202">
        <v>0</v>
      </c>
      <c r="I16" s="203">
        <f t="shared" si="6"/>
        <v>206</v>
      </c>
      <c r="J16" s="203">
        <f t="shared" si="6"/>
        <v>41501294</v>
      </c>
      <c r="K16" s="203"/>
      <c r="L16" s="202">
        <v>8</v>
      </c>
      <c r="M16" s="202">
        <v>0</v>
      </c>
      <c r="N16" s="202">
        <v>393349</v>
      </c>
      <c r="O16" s="202">
        <v>241</v>
      </c>
      <c r="P16" s="202">
        <v>43643784</v>
      </c>
      <c r="Q16" s="203">
        <f t="shared" si="7"/>
        <v>241</v>
      </c>
      <c r="R16" s="203">
        <f t="shared" si="7"/>
        <v>44037133</v>
      </c>
      <c r="S16" s="204"/>
      <c r="T16" s="204">
        <f t="shared" si="0"/>
        <v>447</v>
      </c>
      <c r="U16" s="204">
        <f t="shared" si="1"/>
        <v>85538427</v>
      </c>
      <c r="V16" s="203"/>
      <c r="W16" s="202">
        <v>0</v>
      </c>
      <c r="X16" s="202">
        <v>0</v>
      </c>
      <c r="Y16" s="202">
        <v>0</v>
      </c>
      <c r="Z16" s="202">
        <v>0</v>
      </c>
      <c r="AA16" s="205"/>
      <c r="AB16" s="205"/>
      <c r="AC16" s="203">
        <f t="shared" si="8"/>
        <v>0</v>
      </c>
      <c r="AD16" s="203">
        <f t="shared" si="8"/>
        <v>0</v>
      </c>
      <c r="AE16" s="203"/>
      <c r="AF16" s="202">
        <v>1</v>
      </c>
      <c r="AG16" s="202">
        <v>0</v>
      </c>
      <c r="AH16" s="202">
        <v>36728</v>
      </c>
      <c r="AI16" s="202">
        <v>0</v>
      </c>
      <c r="AJ16" s="202">
        <v>0</v>
      </c>
      <c r="AK16" s="203">
        <f t="shared" si="9"/>
        <v>0</v>
      </c>
      <c r="AL16" s="203">
        <f t="shared" si="9"/>
        <v>36728</v>
      </c>
      <c r="AM16" s="204"/>
      <c r="AN16" s="204">
        <f t="shared" si="3"/>
        <v>0</v>
      </c>
      <c r="AO16" s="204">
        <f t="shared" si="4"/>
        <v>36728</v>
      </c>
      <c r="AP16" s="203"/>
      <c r="AQ16" s="206">
        <f t="shared" si="10"/>
        <v>447</v>
      </c>
      <c r="AR16" s="207">
        <f t="shared" si="5"/>
        <v>85575155</v>
      </c>
    </row>
    <row r="17" spans="1:44">
      <c r="A17" s="1" t="s">
        <v>8</v>
      </c>
      <c r="B17" s="4" t="s">
        <v>18</v>
      </c>
      <c r="C17" s="202">
        <v>12</v>
      </c>
      <c r="D17" s="202">
        <v>4584833</v>
      </c>
      <c r="E17" s="202">
        <v>0</v>
      </c>
      <c r="F17" s="202">
        <v>0</v>
      </c>
      <c r="G17" s="202">
        <v>0</v>
      </c>
      <c r="H17" s="202">
        <v>0</v>
      </c>
      <c r="I17" s="203">
        <f t="shared" si="6"/>
        <v>12</v>
      </c>
      <c r="J17" s="203">
        <f t="shared" si="6"/>
        <v>4584833</v>
      </c>
      <c r="K17" s="203"/>
      <c r="L17" s="202">
        <v>2</v>
      </c>
      <c r="M17" s="202">
        <v>0</v>
      </c>
      <c r="N17" s="202">
        <v>217825</v>
      </c>
      <c r="O17" s="202">
        <v>26</v>
      </c>
      <c r="P17" s="202">
        <v>9798181</v>
      </c>
      <c r="Q17" s="203">
        <f t="shared" si="7"/>
        <v>26</v>
      </c>
      <c r="R17" s="203">
        <f t="shared" si="7"/>
        <v>10016006</v>
      </c>
      <c r="S17" s="204"/>
      <c r="T17" s="204">
        <f t="shared" si="0"/>
        <v>38</v>
      </c>
      <c r="U17" s="204">
        <f t="shared" si="1"/>
        <v>14600839</v>
      </c>
      <c r="V17" s="203"/>
      <c r="W17" s="202">
        <v>0</v>
      </c>
      <c r="X17" s="202">
        <v>0</v>
      </c>
      <c r="Y17" s="202">
        <v>0</v>
      </c>
      <c r="Z17" s="202">
        <v>0</v>
      </c>
      <c r="AA17" s="205"/>
      <c r="AB17" s="205"/>
      <c r="AC17" s="203">
        <f t="shared" si="8"/>
        <v>0</v>
      </c>
      <c r="AD17" s="203">
        <f t="shared" si="8"/>
        <v>0</v>
      </c>
      <c r="AE17" s="203"/>
      <c r="AF17" s="202">
        <v>3</v>
      </c>
      <c r="AG17" s="202">
        <v>0</v>
      </c>
      <c r="AH17" s="202">
        <v>392330</v>
      </c>
      <c r="AI17" s="202">
        <v>0</v>
      </c>
      <c r="AJ17" s="202">
        <v>0</v>
      </c>
      <c r="AK17" s="203">
        <f t="shared" si="9"/>
        <v>0</v>
      </c>
      <c r="AL17" s="203">
        <f t="shared" si="9"/>
        <v>392330</v>
      </c>
      <c r="AM17" s="204"/>
      <c r="AN17" s="204">
        <f t="shared" si="3"/>
        <v>0</v>
      </c>
      <c r="AO17" s="204">
        <f t="shared" si="4"/>
        <v>392330</v>
      </c>
      <c r="AP17" s="203"/>
      <c r="AQ17" s="206">
        <f t="shared" si="10"/>
        <v>38</v>
      </c>
      <c r="AR17" s="207">
        <f t="shared" si="5"/>
        <v>14993169</v>
      </c>
    </row>
    <row r="18" spans="1:44">
      <c r="A18" s="1" t="s">
        <v>8</v>
      </c>
      <c r="B18" s="4" t="s">
        <v>19</v>
      </c>
      <c r="C18" s="202">
        <v>17</v>
      </c>
      <c r="D18" s="202">
        <v>14535299</v>
      </c>
      <c r="E18" s="202">
        <v>0</v>
      </c>
      <c r="F18" s="202">
        <v>0</v>
      </c>
      <c r="G18" s="202">
        <v>0</v>
      </c>
      <c r="H18" s="202">
        <v>0</v>
      </c>
      <c r="I18" s="203">
        <f t="shared" si="6"/>
        <v>17</v>
      </c>
      <c r="J18" s="203">
        <f t="shared" si="6"/>
        <v>14535299</v>
      </c>
      <c r="K18" s="203"/>
      <c r="L18" s="202">
        <v>5</v>
      </c>
      <c r="M18" s="202">
        <v>0</v>
      </c>
      <c r="N18" s="202">
        <v>491907</v>
      </c>
      <c r="O18" s="202">
        <v>125</v>
      </c>
      <c r="P18" s="202">
        <v>114204392</v>
      </c>
      <c r="Q18" s="203">
        <f t="shared" si="7"/>
        <v>125</v>
      </c>
      <c r="R18" s="203">
        <f t="shared" si="7"/>
        <v>114696299</v>
      </c>
      <c r="S18" s="204"/>
      <c r="T18" s="204">
        <f t="shared" si="0"/>
        <v>142</v>
      </c>
      <c r="U18" s="204">
        <f t="shared" si="1"/>
        <v>129231598</v>
      </c>
      <c r="V18" s="203"/>
      <c r="W18" s="202">
        <v>0</v>
      </c>
      <c r="X18" s="202">
        <v>0</v>
      </c>
      <c r="Y18" s="202">
        <v>0</v>
      </c>
      <c r="Z18" s="202">
        <v>0</v>
      </c>
      <c r="AA18" s="205"/>
      <c r="AB18" s="205"/>
      <c r="AC18" s="203">
        <f t="shared" si="8"/>
        <v>0</v>
      </c>
      <c r="AD18" s="203">
        <f t="shared" si="8"/>
        <v>0</v>
      </c>
      <c r="AE18" s="203"/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203">
        <f t="shared" si="9"/>
        <v>0</v>
      </c>
      <c r="AL18" s="203">
        <f t="shared" si="9"/>
        <v>0</v>
      </c>
      <c r="AM18" s="204"/>
      <c r="AN18" s="204">
        <f t="shared" si="3"/>
        <v>0</v>
      </c>
      <c r="AO18" s="204">
        <f t="shared" si="4"/>
        <v>0</v>
      </c>
      <c r="AP18" s="203"/>
      <c r="AQ18" s="206">
        <f t="shared" si="10"/>
        <v>142</v>
      </c>
      <c r="AR18" s="207">
        <f t="shared" si="5"/>
        <v>129231598</v>
      </c>
    </row>
    <row r="19" spans="1:44">
      <c r="A19" s="1" t="s">
        <v>8</v>
      </c>
      <c r="B19" s="4" t="s">
        <v>20</v>
      </c>
      <c r="C19" s="202">
        <v>35</v>
      </c>
      <c r="D19" s="202">
        <v>15488440</v>
      </c>
      <c r="E19" s="202">
        <v>0</v>
      </c>
      <c r="F19" s="202">
        <v>0</v>
      </c>
      <c r="G19" s="202">
        <v>0</v>
      </c>
      <c r="H19" s="202">
        <v>0</v>
      </c>
      <c r="I19" s="203">
        <f t="shared" si="6"/>
        <v>35</v>
      </c>
      <c r="J19" s="203">
        <f t="shared" si="6"/>
        <v>15488440</v>
      </c>
      <c r="K19" s="203"/>
      <c r="L19" s="202">
        <v>4</v>
      </c>
      <c r="M19" s="202">
        <v>0</v>
      </c>
      <c r="N19" s="202">
        <v>339993</v>
      </c>
      <c r="O19" s="202">
        <v>64</v>
      </c>
      <c r="P19" s="202">
        <v>27706196</v>
      </c>
      <c r="Q19" s="203">
        <f t="shared" si="7"/>
        <v>64</v>
      </c>
      <c r="R19" s="203">
        <f t="shared" si="7"/>
        <v>28046189</v>
      </c>
      <c r="S19" s="204"/>
      <c r="T19" s="204">
        <f t="shared" si="0"/>
        <v>99</v>
      </c>
      <c r="U19" s="204">
        <f t="shared" si="1"/>
        <v>43534629</v>
      </c>
      <c r="V19" s="203"/>
      <c r="W19" s="202">
        <v>0</v>
      </c>
      <c r="X19" s="202">
        <v>0</v>
      </c>
      <c r="Y19" s="202">
        <v>0</v>
      </c>
      <c r="Z19" s="202">
        <v>0</v>
      </c>
      <c r="AA19" s="205"/>
      <c r="AB19" s="205"/>
      <c r="AC19" s="203">
        <f t="shared" si="8"/>
        <v>0</v>
      </c>
      <c r="AD19" s="203">
        <f t="shared" si="8"/>
        <v>0</v>
      </c>
      <c r="AE19" s="203"/>
      <c r="AF19" s="202">
        <v>0</v>
      </c>
      <c r="AG19" s="202">
        <v>0</v>
      </c>
      <c r="AH19" s="202">
        <v>0</v>
      </c>
      <c r="AI19" s="202">
        <v>0</v>
      </c>
      <c r="AJ19" s="202">
        <v>0</v>
      </c>
      <c r="AK19" s="203">
        <f t="shared" si="9"/>
        <v>0</v>
      </c>
      <c r="AL19" s="203">
        <f t="shared" si="9"/>
        <v>0</v>
      </c>
      <c r="AM19" s="204"/>
      <c r="AN19" s="204">
        <f t="shared" si="3"/>
        <v>0</v>
      </c>
      <c r="AO19" s="204">
        <f t="shared" si="4"/>
        <v>0</v>
      </c>
      <c r="AP19" s="203"/>
      <c r="AQ19" s="206">
        <f t="shared" si="10"/>
        <v>99</v>
      </c>
      <c r="AR19" s="207">
        <f t="shared" si="5"/>
        <v>43534629</v>
      </c>
    </row>
    <row r="20" spans="1:44">
      <c r="A20" s="1" t="s">
        <v>8</v>
      </c>
      <c r="B20" s="4" t="s">
        <v>21</v>
      </c>
      <c r="C20" s="202">
        <v>19</v>
      </c>
      <c r="D20" s="202">
        <v>2875686</v>
      </c>
      <c r="E20" s="202">
        <v>0</v>
      </c>
      <c r="F20" s="202">
        <v>0</v>
      </c>
      <c r="G20" s="202">
        <v>0</v>
      </c>
      <c r="H20" s="202">
        <v>0</v>
      </c>
      <c r="I20" s="203">
        <f t="shared" si="6"/>
        <v>19</v>
      </c>
      <c r="J20" s="203">
        <f t="shared" si="6"/>
        <v>2875686</v>
      </c>
      <c r="K20" s="203"/>
      <c r="L20" s="202">
        <v>0</v>
      </c>
      <c r="M20" s="202">
        <v>0</v>
      </c>
      <c r="N20" s="202">
        <v>0</v>
      </c>
      <c r="O20" s="202">
        <v>62</v>
      </c>
      <c r="P20" s="202">
        <v>10443487</v>
      </c>
      <c r="Q20" s="203">
        <f t="shared" si="7"/>
        <v>62</v>
      </c>
      <c r="R20" s="203">
        <f t="shared" si="7"/>
        <v>10443487</v>
      </c>
      <c r="S20" s="204"/>
      <c r="T20" s="204">
        <f t="shared" si="0"/>
        <v>81</v>
      </c>
      <c r="U20" s="204">
        <f t="shared" si="1"/>
        <v>13319173</v>
      </c>
      <c r="V20" s="203"/>
      <c r="W20" s="202">
        <v>0</v>
      </c>
      <c r="X20" s="202">
        <v>0</v>
      </c>
      <c r="Y20" s="202">
        <v>0</v>
      </c>
      <c r="Z20" s="202">
        <v>0</v>
      </c>
      <c r="AA20" s="205"/>
      <c r="AB20" s="205"/>
      <c r="AC20" s="203">
        <f t="shared" si="8"/>
        <v>0</v>
      </c>
      <c r="AD20" s="203">
        <f t="shared" si="8"/>
        <v>0</v>
      </c>
      <c r="AE20" s="203"/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3">
        <f t="shared" si="9"/>
        <v>0</v>
      </c>
      <c r="AL20" s="203">
        <f t="shared" si="9"/>
        <v>0</v>
      </c>
      <c r="AM20" s="204"/>
      <c r="AN20" s="204">
        <f t="shared" si="3"/>
        <v>0</v>
      </c>
      <c r="AO20" s="204">
        <f t="shared" si="4"/>
        <v>0</v>
      </c>
      <c r="AP20" s="203"/>
      <c r="AQ20" s="206">
        <f t="shared" si="10"/>
        <v>81</v>
      </c>
      <c r="AR20" s="207">
        <f t="shared" si="5"/>
        <v>13319173</v>
      </c>
    </row>
    <row r="21" spans="1:44">
      <c r="A21" s="1" t="s">
        <v>8</v>
      </c>
      <c r="B21" s="4" t="s">
        <v>22</v>
      </c>
      <c r="C21" s="202">
        <v>1</v>
      </c>
      <c r="D21" s="202">
        <v>341974</v>
      </c>
      <c r="E21" s="202">
        <v>0</v>
      </c>
      <c r="F21" s="202">
        <v>0</v>
      </c>
      <c r="G21" s="202">
        <v>0</v>
      </c>
      <c r="H21" s="202">
        <v>0</v>
      </c>
      <c r="I21" s="203">
        <f t="shared" si="6"/>
        <v>1</v>
      </c>
      <c r="J21" s="203">
        <f t="shared" si="6"/>
        <v>341974</v>
      </c>
      <c r="K21" s="203"/>
      <c r="L21" s="202">
        <v>0</v>
      </c>
      <c r="M21" s="202">
        <v>0</v>
      </c>
      <c r="N21" s="202">
        <v>0</v>
      </c>
      <c r="O21" s="202">
        <v>1</v>
      </c>
      <c r="P21" s="202">
        <v>347253</v>
      </c>
      <c r="Q21" s="203">
        <f t="shared" si="7"/>
        <v>1</v>
      </c>
      <c r="R21" s="203">
        <f t="shared" si="7"/>
        <v>347253</v>
      </c>
      <c r="S21" s="204"/>
      <c r="T21" s="204">
        <f t="shared" si="0"/>
        <v>2</v>
      </c>
      <c r="U21" s="204">
        <f t="shared" si="1"/>
        <v>689227</v>
      </c>
      <c r="V21" s="203"/>
      <c r="W21" s="202">
        <v>0</v>
      </c>
      <c r="X21" s="202">
        <v>0</v>
      </c>
      <c r="Y21" s="202">
        <v>0</v>
      </c>
      <c r="Z21" s="202">
        <v>0</v>
      </c>
      <c r="AA21" s="205"/>
      <c r="AB21" s="205"/>
      <c r="AC21" s="203">
        <f t="shared" si="8"/>
        <v>0</v>
      </c>
      <c r="AD21" s="203">
        <f t="shared" si="8"/>
        <v>0</v>
      </c>
      <c r="AE21" s="203"/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203">
        <f t="shared" si="9"/>
        <v>0</v>
      </c>
      <c r="AL21" s="203">
        <f t="shared" si="9"/>
        <v>0</v>
      </c>
      <c r="AM21" s="204"/>
      <c r="AN21" s="204">
        <f t="shared" si="3"/>
        <v>0</v>
      </c>
      <c r="AO21" s="204">
        <f t="shared" si="4"/>
        <v>0</v>
      </c>
      <c r="AP21" s="203"/>
      <c r="AQ21" s="206">
        <f t="shared" si="10"/>
        <v>2</v>
      </c>
      <c r="AR21" s="207">
        <f t="shared" si="5"/>
        <v>689227</v>
      </c>
    </row>
    <row r="22" spans="1:44">
      <c r="A22" s="1" t="s">
        <v>8</v>
      </c>
      <c r="B22" s="4" t="s">
        <v>23</v>
      </c>
      <c r="C22" s="202">
        <v>43</v>
      </c>
      <c r="D22" s="202">
        <v>26741846</v>
      </c>
      <c r="E22" s="202">
        <v>5</v>
      </c>
      <c r="F22" s="202">
        <v>4269616</v>
      </c>
      <c r="G22" s="202">
        <v>0</v>
      </c>
      <c r="H22" s="202">
        <v>0</v>
      </c>
      <c r="I22" s="203">
        <f t="shared" si="6"/>
        <v>48</v>
      </c>
      <c r="J22" s="203">
        <f t="shared" si="6"/>
        <v>31011462</v>
      </c>
      <c r="K22" s="203"/>
      <c r="L22" s="202">
        <v>23</v>
      </c>
      <c r="M22" s="202">
        <v>0</v>
      </c>
      <c r="N22" s="202">
        <v>5247216</v>
      </c>
      <c r="O22" s="202">
        <v>231</v>
      </c>
      <c r="P22" s="202">
        <v>177938743</v>
      </c>
      <c r="Q22" s="203">
        <f t="shared" si="7"/>
        <v>231</v>
      </c>
      <c r="R22" s="203">
        <f t="shared" si="7"/>
        <v>183185959</v>
      </c>
      <c r="S22" s="204"/>
      <c r="T22" s="204">
        <f t="shared" si="0"/>
        <v>279</v>
      </c>
      <c r="U22" s="204">
        <f t="shared" si="1"/>
        <v>214197421</v>
      </c>
      <c r="V22" s="203"/>
      <c r="W22" s="202">
        <v>13</v>
      </c>
      <c r="X22" s="202">
        <v>49946276</v>
      </c>
      <c r="Y22" s="202">
        <v>0</v>
      </c>
      <c r="Z22" s="202">
        <v>0</v>
      </c>
      <c r="AA22" s="205"/>
      <c r="AB22" s="205"/>
      <c r="AC22" s="203">
        <f t="shared" si="8"/>
        <v>13</v>
      </c>
      <c r="AD22" s="203">
        <f t="shared" si="8"/>
        <v>49946276</v>
      </c>
      <c r="AE22" s="203"/>
      <c r="AF22" s="202">
        <v>2</v>
      </c>
      <c r="AG22" s="202">
        <v>0</v>
      </c>
      <c r="AH22" s="202">
        <v>428917</v>
      </c>
      <c r="AI22" s="202">
        <v>14</v>
      </c>
      <c r="AJ22" s="202">
        <v>11796352</v>
      </c>
      <c r="AK22" s="203">
        <f t="shared" si="9"/>
        <v>14</v>
      </c>
      <c r="AL22" s="203">
        <f t="shared" si="9"/>
        <v>12225269</v>
      </c>
      <c r="AM22" s="204"/>
      <c r="AN22" s="204">
        <f t="shared" si="3"/>
        <v>27</v>
      </c>
      <c r="AO22" s="204">
        <f t="shared" si="4"/>
        <v>62171545</v>
      </c>
      <c r="AP22" s="203"/>
      <c r="AQ22" s="206">
        <f t="shared" si="10"/>
        <v>306</v>
      </c>
      <c r="AR22" s="207">
        <f t="shared" si="5"/>
        <v>276368966</v>
      </c>
    </row>
    <row r="23" spans="1:44">
      <c r="A23" s="1" t="s">
        <v>8</v>
      </c>
      <c r="B23" s="4" t="s">
        <v>24</v>
      </c>
      <c r="C23" s="202">
        <v>0</v>
      </c>
      <c r="D23" s="202">
        <v>2500000</v>
      </c>
      <c r="E23" s="202">
        <v>0</v>
      </c>
      <c r="F23" s="202">
        <v>0</v>
      </c>
      <c r="G23" s="202">
        <v>0</v>
      </c>
      <c r="H23" s="202">
        <v>0</v>
      </c>
      <c r="I23" s="203">
        <f t="shared" si="6"/>
        <v>0</v>
      </c>
      <c r="J23" s="203">
        <f t="shared" si="6"/>
        <v>2500000</v>
      </c>
      <c r="K23" s="203"/>
      <c r="L23" s="202">
        <v>0</v>
      </c>
      <c r="M23" s="202">
        <v>0</v>
      </c>
      <c r="N23" s="202">
        <v>0</v>
      </c>
      <c r="O23" s="202">
        <v>1</v>
      </c>
      <c r="P23" s="202">
        <v>2306176</v>
      </c>
      <c r="Q23" s="203">
        <f t="shared" si="7"/>
        <v>1</v>
      </c>
      <c r="R23" s="203">
        <f t="shared" si="7"/>
        <v>2306176</v>
      </c>
      <c r="S23" s="204"/>
      <c r="T23" s="204">
        <f t="shared" si="0"/>
        <v>1</v>
      </c>
      <c r="U23" s="204">
        <f t="shared" si="1"/>
        <v>4806176</v>
      </c>
      <c r="V23" s="203"/>
      <c r="W23" s="202">
        <v>0</v>
      </c>
      <c r="X23" s="202">
        <v>0</v>
      </c>
      <c r="Y23" s="202">
        <v>0</v>
      </c>
      <c r="Z23" s="202">
        <v>0</v>
      </c>
      <c r="AA23" s="205"/>
      <c r="AB23" s="205"/>
      <c r="AC23" s="203">
        <f t="shared" si="8"/>
        <v>0</v>
      </c>
      <c r="AD23" s="203">
        <f t="shared" si="8"/>
        <v>0</v>
      </c>
      <c r="AE23" s="203"/>
      <c r="AF23" s="202">
        <v>0</v>
      </c>
      <c r="AG23" s="202">
        <v>0</v>
      </c>
      <c r="AH23" s="202">
        <v>0</v>
      </c>
      <c r="AI23" s="202">
        <v>1</v>
      </c>
      <c r="AJ23" s="202">
        <v>2787185</v>
      </c>
      <c r="AK23" s="203">
        <f t="shared" si="9"/>
        <v>1</v>
      </c>
      <c r="AL23" s="203">
        <f t="shared" si="9"/>
        <v>2787185</v>
      </c>
      <c r="AM23" s="204"/>
      <c r="AN23" s="204">
        <f t="shared" si="3"/>
        <v>1</v>
      </c>
      <c r="AO23" s="204">
        <f t="shared" si="4"/>
        <v>2787185</v>
      </c>
      <c r="AP23" s="203"/>
      <c r="AQ23" s="206">
        <f t="shared" si="10"/>
        <v>2</v>
      </c>
      <c r="AR23" s="207">
        <f t="shared" si="5"/>
        <v>7593361</v>
      </c>
    </row>
    <row r="24" spans="1:44">
      <c r="A24" s="1" t="s">
        <v>8</v>
      </c>
      <c r="B24" s="4" t="s">
        <v>151</v>
      </c>
      <c r="C24" s="202">
        <v>3</v>
      </c>
      <c r="D24" s="202">
        <v>1269504</v>
      </c>
      <c r="E24" s="202">
        <v>0</v>
      </c>
      <c r="F24" s="202">
        <v>0</v>
      </c>
      <c r="G24" s="202">
        <v>0</v>
      </c>
      <c r="H24" s="202">
        <v>0</v>
      </c>
      <c r="I24" s="203">
        <f t="shared" si="6"/>
        <v>3</v>
      </c>
      <c r="J24" s="203">
        <f t="shared" si="6"/>
        <v>1269504</v>
      </c>
      <c r="K24" s="203"/>
      <c r="L24" s="202">
        <v>0</v>
      </c>
      <c r="M24" s="202">
        <v>0</v>
      </c>
      <c r="N24" s="202">
        <v>0</v>
      </c>
      <c r="O24" s="202">
        <v>1</v>
      </c>
      <c r="P24" s="202">
        <v>384048</v>
      </c>
      <c r="Q24" s="203">
        <f t="shared" si="7"/>
        <v>1</v>
      </c>
      <c r="R24" s="203">
        <f t="shared" si="7"/>
        <v>384048</v>
      </c>
      <c r="S24" s="204"/>
      <c r="T24" s="204">
        <f t="shared" si="0"/>
        <v>4</v>
      </c>
      <c r="U24" s="204">
        <f t="shared" si="1"/>
        <v>1653552</v>
      </c>
      <c r="V24" s="203"/>
      <c r="W24" s="202">
        <v>4</v>
      </c>
      <c r="X24" s="202">
        <v>2846221</v>
      </c>
      <c r="Y24" s="202">
        <v>0</v>
      </c>
      <c r="Z24" s="202">
        <v>0</v>
      </c>
      <c r="AA24" s="205"/>
      <c r="AB24" s="205"/>
      <c r="AC24" s="203">
        <f t="shared" si="8"/>
        <v>4</v>
      </c>
      <c r="AD24" s="203">
        <f t="shared" si="8"/>
        <v>2846221</v>
      </c>
      <c r="AE24" s="203"/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3">
        <f t="shared" si="9"/>
        <v>0</v>
      </c>
      <c r="AL24" s="203">
        <f t="shared" si="9"/>
        <v>0</v>
      </c>
      <c r="AM24" s="204"/>
      <c r="AN24" s="204">
        <f t="shared" si="3"/>
        <v>4</v>
      </c>
      <c r="AO24" s="204">
        <f t="shared" si="4"/>
        <v>2846221</v>
      </c>
      <c r="AP24" s="208"/>
      <c r="AQ24" s="206">
        <f t="shared" si="10"/>
        <v>8</v>
      </c>
      <c r="AR24" s="207">
        <f t="shared" si="5"/>
        <v>4499773</v>
      </c>
    </row>
    <row r="25" spans="1:44">
      <c r="A25" s="1" t="s">
        <v>8</v>
      </c>
      <c r="B25" s="4" t="s">
        <v>25</v>
      </c>
      <c r="C25" s="202">
        <v>4</v>
      </c>
      <c r="D25" s="202">
        <v>945388</v>
      </c>
      <c r="E25" s="202">
        <v>0</v>
      </c>
      <c r="F25" s="202">
        <v>0</v>
      </c>
      <c r="G25" s="202">
        <v>0</v>
      </c>
      <c r="H25" s="202">
        <v>0</v>
      </c>
      <c r="I25" s="203">
        <f t="shared" si="6"/>
        <v>4</v>
      </c>
      <c r="J25" s="203">
        <f t="shared" si="6"/>
        <v>945388</v>
      </c>
      <c r="K25" s="203"/>
      <c r="L25" s="202">
        <v>0</v>
      </c>
      <c r="M25" s="202">
        <v>0</v>
      </c>
      <c r="N25" s="202">
        <v>0</v>
      </c>
      <c r="O25" s="202">
        <v>3</v>
      </c>
      <c r="P25" s="202">
        <v>468098</v>
      </c>
      <c r="Q25" s="203">
        <f t="shared" si="7"/>
        <v>3</v>
      </c>
      <c r="R25" s="203">
        <f t="shared" si="7"/>
        <v>468098</v>
      </c>
      <c r="S25" s="204"/>
      <c r="T25" s="204">
        <f t="shared" si="0"/>
        <v>7</v>
      </c>
      <c r="U25" s="204">
        <f t="shared" si="1"/>
        <v>1413486</v>
      </c>
      <c r="V25" s="203"/>
      <c r="W25" s="202">
        <v>0</v>
      </c>
      <c r="X25" s="202">
        <v>0</v>
      </c>
      <c r="Y25" s="202">
        <v>0</v>
      </c>
      <c r="Z25" s="202">
        <v>0</v>
      </c>
      <c r="AA25" s="205"/>
      <c r="AB25" s="205"/>
      <c r="AC25" s="203">
        <f t="shared" si="8"/>
        <v>0</v>
      </c>
      <c r="AD25" s="203">
        <f t="shared" si="8"/>
        <v>0</v>
      </c>
      <c r="AE25" s="203"/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3">
        <f t="shared" si="9"/>
        <v>0</v>
      </c>
      <c r="AL25" s="203">
        <f t="shared" si="9"/>
        <v>0</v>
      </c>
      <c r="AM25" s="204"/>
      <c r="AN25" s="204">
        <f t="shared" si="3"/>
        <v>0</v>
      </c>
      <c r="AO25" s="204">
        <f t="shared" si="4"/>
        <v>0</v>
      </c>
      <c r="AP25" s="208"/>
      <c r="AQ25" s="206">
        <f t="shared" si="10"/>
        <v>7</v>
      </c>
      <c r="AR25" s="207">
        <f t="shared" si="5"/>
        <v>1413486</v>
      </c>
    </row>
    <row r="26" spans="1:44">
      <c r="A26" s="1" t="s">
        <v>8</v>
      </c>
      <c r="B26" s="4" t="s">
        <v>26</v>
      </c>
      <c r="C26" s="202">
        <v>2</v>
      </c>
      <c r="D26" s="202">
        <v>1197450</v>
      </c>
      <c r="E26" s="202">
        <v>0</v>
      </c>
      <c r="F26" s="202">
        <v>0</v>
      </c>
      <c r="G26" s="202">
        <v>0</v>
      </c>
      <c r="H26" s="202">
        <v>0</v>
      </c>
      <c r="I26" s="203">
        <f t="shared" si="6"/>
        <v>2</v>
      </c>
      <c r="J26" s="203">
        <f t="shared" si="6"/>
        <v>1197450</v>
      </c>
      <c r="K26" s="204"/>
      <c r="L26" s="202">
        <v>3</v>
      </c>
      <c r="M26" s="202">
        <v>0</v>
      </c>
      <c r="N26" s="202">
        <v>631323</v>
      </c>
      <c r="O26" s="202">
        <v>28</v>
      </c>
      <c r="P26" s="202">
        <v>13382164</v>
      </c>
      <c r="Q26" s="203">
        <f t="shared" si="7"/>
        <v>28</v>
      </c>
      <c r="R26" s="203">
        <f t="shared" si="7"/>
        <v>14013487</v>
      </c>
      <c r="S26" s="204"/>
      <c r="T26" s="204">
        <f t="shared" si="0"/>
        <v>30</v>
      </c>
      <c r="U26" s="204">
        <f t="shared" si="1"/>
        <v>15210937</v>
      </c>
      <c r="V26" s="203"/>
      <c r="W26" s="202">
        <v>0</v>
      </c>
      <c r="X26" s="202">
        <v>0</v>
      </c>
      <c r="Y26" s="202">
        <v>0</v>
      </c>
      <c r="Z26" s="202">
        <v>0</v>
      </c>
      <c r="AA26" s="205"/>
      <c r="AB26" s="205"/>
      <c r="AC26" s="203">
        <f t="shared" si="8"/>
        <v>0</v>
      </c>
      <c r="AD26" s="203">
        <f t="shared" si="8"/>
        <v>0</v>
      </c>
      <c r="AE26" s="204"/>
      <c r="AF26" s="202">
        <v>0</v>
      </c>
      <c r="AG26" s="202">
        <v>0</v>
      </c>
      <c r="AH26" s="202">
        <v>0</v>
      </c>
      <c r="AI26" s="202">
        <v>3</v>
      </c>
      <c r="AJ26" s="202">
        <v>3585650</v>
      </c>
      <c r="AK26" s="203">
        <f t="shared" si="9"/>
        <v>3</v>
      </c>
      <c r="AL26" s="203">
        <f t="shared" si="9"/>
        <v>3585650</v>
      </c>
      <c r="AM26" s="204"/>
      <c r="AN26" s="204">
        <f t="shared" si="3"/>
        <v>3</v>
      </c>
      <c r="AO26" s="204">
        <f t="shared" si="4"/>
        <v>3585650</v>
      </c>
      <c r="AP26" s="208"/>
      <c r="AQ26" s="206">
        <f t="shared" si="10"/>
        <v>33</v>
      </c>
      <c r="AR26" s="207">
        <f t="shared" si="5"/>
        <v>18796587</v>
      </c>
    </row>
    <row r="27" spans="1:44">
      <c r="A27" s="1" t="s">
        <v>8</v>
      </c>
      <c r="B27" s="4" t="s">
        <v>27</v>
      </c>
      <c r="C27" s="202">
        <v>5</v>
      </c>
      <c r="D27" s="202">
        <v>4107931</v>
      </c>
      <c r="E27" s="202">
        <v>3</v>
      </c>
      <c r="F27" s="202">
        <v>6743084</v>
      </c>
      <c r="G27" s="202">
        <v>0</v>
      </c>
      <c r="H27" s="202">
        <v>0</v>
      </c>
      <c r="I27" s="203">
        <f t="shared" si="6"/>
        <v>8</v>
      </c>
      <c r="J27" s="203">
        <f t="shared" si="6"/>
        <v>10851015</v>
      </c>
      <c r="K27" s="204"/>
      <c r="L27" s="202">
        <v>9</v>
      </c>
      <c r="M27" s="202">
        <v>0</v>
      </c>
      <c r="N27" s="202">
        <v>4644675</v>
      </c>
      <c r="O27" s="202">
        <v>18</v>
      </c>
      <c r="P27" s="202">
        <v>50789098</v>
      </c>
      <c r="Q27" s="203">
        <f t="shared" si="7"/>
        <v>18</v>
      </c>
      <c r="R27" s="203">
        <f t="shared" si="7"/>
        <v>55433773</v>
      </c>
      <c r="S27" s="204"/>
      <c r="T27" s="204">
        <f t="shared" si="0"/>
        <v>26</v>
      </c>
      <c r="U27" s="204">
        <f t="shared" si="1"/>
        <v>66284788</v>
      </c>
      <c r="V27" s="203"/>
      <c r="W27" s="202">
        <v>0</v>
      </c>
      <c r="X27" s="202">
        <v>0</v>
      </c>
      <c r="Y27" s="202">
        <v>0</v>
      </c>
      <c r="Z27" s="202">
        <v>0</v>
      </c>
      <c r="AA27" s="205"/>
      <c r="AB27" s="205"/>
      <c r="AC27" s="203">
        <f t="shared" si="8"/>
        <v>0</v>
      </c>
      <c r="AD27" s="203">
        <f t="shared" si="8"/>
        <v>0</v>
      </c>
      <c r="AE27" s="204"/>
      <c r="AF27" s="202">
        <v>0</v>
      </c>
      <c r="AG27" s="202">
        <v>0</v>
      </c>
      <c r="AH27" s="202">
        <v>0</v>
      </c>
      <c r="AI27" s="202">
        <v>1</v>
      </c>
      <c r="AJ27" s="202">
        <v>3531526</v>
      </c>
      <c r="AK27" s="203">
        <f t="shared" si="9"/>
        <v>1</v>
      </c>
      <c r="AL27" s="203">
        <f t="shared" si="9"/>
        <v>3531526</v>
      </c>
      <c r="AM27" s="204"/>
      <c r="AN27" s="204">
        <f t="shared" si="3"/>
        <v>1</v>
      </c>
      <c r="AO27" s="204">
        <f t="shared" si="4"/>
        <v>3531526</v>
      </c>
      <c r="AP27" s="203"/>
      <c r="AQ27" s="206">
        <f t="shared" si="10"/>
        <v>27</v>
      </c>
      <c r="AR27" s="207">
        <f t="shared" si="5"/>
        <v>69816314</v>
      </c>
    </row>
    <row r="28" spans="1:44">
      <c r="A28" s="2"/>
      <c r="B28" s="3" t="s">
        <v>129</v>
      </c>
      <c r="C28" s="209">
        <f t="shared" ref="C28:J28" si="11">SUM(C8:C27)</f>
        <v>1060</v>
      </c>
      <c r="D28" s="209">
        <f t="shared" si="11"/>
        <v>454399901</v>
      </c>
      <c r="E28" s="209">
        <f t="shared" si="11"/>
        <v>94</v>
      </c>
      <c r="F28" s="209">
        <f t="shared" si="11"/>
        <v>63912051</v>
      </c>
      <c r="G28" s="209">
        <f t="shared" si="11"/>
        <v>7</v>
      </c>
      <c r="H28" s="209">
        <f t="shared" si="11"/>
        <v>1611230</v>
      </c>
      <c r="I28" s="209">
        <f t="shared" si="11"/>
        <v>1161</v>
      </c>
      <c r="J28" s="209">
        <f t="shared" si="11"/>
        <v>519923182</v>
      </c>
      <c r="K28" s="210"/>
      <c r="L28" s="209">
        <f>SUM(L8:L27)</f>
        <v>252</v>
      </c>
      <c r="M28" s="209">
        <f>SUM(M8:M27)</f>
        <v>0</v>
      </c>
      <c r="N28" s="209">
        <f t="shared" ref="N28:R28" si="12">SUM(N8:N27)</f>
        <v>27915364</v>
      </c>
      <c r="O28" s="209">
        <f t="shared" si="12"/>
        <v>3524</v>
      </c>
      <c r="P28" s="209">
        <f t="shared" si="12"/>
        <v>1675409229</v>
      </c>
      <c r="Q28" s="209">
        <f t="shared" si="12"/>
        <v>3524</v>
      </c>
      <c r="R28" s="209">
        <f t="shared" si="12"/>
        <v>1703324593</v>
      </c>
      <c r="S28" s="210"/>
      <c r="T28" s="209">
        <f>SUM(T8:T27)</f>
        <v>4685</v>
      </c>
      <c r="U28" s="209">
        <f>SUM(U8:U27)</f>
        <v>2223247775</v>
      </c>
      <c r="V28" s="203"/>
      <c r="W28" s="209">
        <f t="shared" ref="W28:AD28" si="13">SUM(W8:W27)</f>
        <v>17</v>
      </c>
      <c r="X28" s="209">
        <f t="shared" si="13"/>
        <v>52792497</v>
      </c>
      <c r="Y28" s="209">
        <f t="shared" si="13"/>
        <v>0</v>
      </c>
      <c r="Z28" s="209">
        <f t="shared" si="13"/>
        <v>0</v>
      </c>
      <c r="AA28" s="211">
        <f t="shared" si="13"/>
        <v>0</v>
      </c>
      <c r="AB28" s="211">
        <f t="shared" si="13"/>
        <v>0</v>
      </c>
      <c r="AC28" s="209">
        <f t="shared" si="13"/>
        <v>17</v>
      </c>
      <c r="AD28" s="209">
        <f t="shared" si="13"/>
        <v>52792497</v>
      </c>
      <c r="AE28" s="210"/>
      <c r="AF28" s="209">
        <f t="shared" ref="AF28" si="14">SUM(AF8:AF27)</f>
        <v>16</v>
      </c>
      <c r="AG28" s="209">
        <f t="shared" ref="AG28:AL28" si="15">SUM(AG8:AG27)</f>
        <v>0</v>
      </c>
      <c r="AH28" s="209">
        <f t="shared" si="15"/>
        <v>2799992</v>
      </c>
      <c r="AI28" s="209">
        <f t="shared" si="15"/>
        <v>37</v>
      </c>
      <c r="AJ28" s="209">
        <f t="shared" si="15"/>
        <v>40645830</v>
      </c>
      <c r="AK28" s="209">
        <f t="shared" si="15"/>
        <v>37</v>
      </c>
      <c r="AL28" s="209">
        <f t="shared" si="15"/>
        <v>43445822</v>
      </c>
      <c r="AM28" s="210"/>
      <c r="AN28" s="209">
        <f>SUM(AN8:AN27)</f>
        <v>54</v>
      </c>
      <c r="AO28" s="209">
        <f>SUM(AO8:AO27)</f>
        <v>96238319</v>
      </c>
      <c r="AP28" s="203"/>
      <c r="AQ28" s="212">
        <f>SUM(AQ8:AQ27)</f>
        <v>4739</v>
      </c>
      <c r="AR28" s="213">
        <f>SUM(AR8:AR27)</f>
        <v>2319486094</v>
      </c>
    </row>
    <row r="29" spans="1:44">
      <c r="A29" s="1" t="s">
        <v>28</v>
      </c>
      <c r="B29" t="s">
        <v>29</v>
      </c>
      <c r="C29" s="202">
        <v>16</v>
      </c>
      <c r="D29" s="202">
        <v>4249034</v>
      </c>
      <c r="E29" s="202">
        <v>0</v>
      </c>
      <c r="F29" s="202">
        <v>0</v>
      </c>
      <c r="G29" s="202">
        <v>0</v>
      </c>
      <c r="H29" s="202">
        <v>0</v>
      </c>
      <c r="I29" s="203">
        <f t="shared" ref="I29:J34" si="16">C29+E29+G29</f>
        <v>16</v>
      </c>
      <c r="J29" s="203">
        <f t="shared" si="16"/>
        <v>4249034</v>
      </c>
      <c r="K29" s="204"/>
      <c r="L29" s="202">
        <v>4</v>
      </c>
      <c r="M29" s="202">
        <v>0</v>
      </c>
      <c r="N29" s="202">
        <v>60534</v>
      </c>
      <c r="O29" s="202">
        <v>1</v>
      </c>
      <c r="P29" s="202">
        <v>126138</v>
      </c>
      <c r="Q29" s="203">
        <f>O29+M29</f>
        <v>1</v>
      </c>
      <c r="R29" s="203">
        <f>P29+N29</f>
        <v>186672</v>
      </c>
      <c r="S29" s="204"/>
      <c r="T29" s="204">
        <f t="shared" ref="T29:U32" si="17">Q29+I29</f>
        <v>17</v>
      </c>
      <c r="U29" s="204">
        <f t="shared" si="17"/>
        <v>4435706</v>
      </c>
      <c r="V29" s="203"/>
      <c r="W29" s="202">
        <v>0</v>
      </c>
      <c r="X29" s="202">
        <v>0</v>
      </c>
      <c r="Y29" s="202">
        <v>0</v>
      </c>
      <c r="Z29" s="202">
        <v>0</v>
      </c>
      <c r="AA29" s="205"/>
      <c r="AB29" s="205"/>
      <c r="AC29" s="203">
        <f t="shared" ref="AC29:AD34" si="18">W29+Y29</f>
        <v>0</v>
      </c>
      <c r="AD29" s="203">
        <f t="shared" si="18"/>
        <v>0</v>
      </c>
      <c r="AE29" s="204"/>
      <c r="AF29" s="202">
        <v>0</v>
      </c>
      <c r="AG29" s="202">
        <v>0</v>
      </c>
      <c r="AH29" s="202">
        <v>0</v>
      </c>
      <c r="AI29" s="202">
        <v>0</v>
      </c>
      <c r="AJ29" s="202">
        <v>0</v>
      </c>
      <c r="AK29" s="203">
        <f t="shared" ref="AK29:AL34" si="19">AI29+AG29</f>
        <v>0</v>
      </c>
      <c r="AL29" s="203">
        <f t="shared" si="19"/>
        <v>0</v>
      </c>
      <c r="AM29" s="204"/>
      <c r="AN29" s="204">
        <f t="shared" ref="AN29:AO34" si="20">AK29+AC29</f>
        <v>0</v>
      </c>
      <c r="AO29" s="204">
        <f t="shared" si="20"/>
        <v>0</v>
      </c>
      <c r="AP29" s="203"/>
      <c r="AQ29" s="206">
        <f t="shared" ref="AQ29:AR34" si="21">AN29+T29</f>
        <v>17</v>
      </c>
      <c r="AR29" s="207">
        <f t="shared" si="21"/>
        <v>4435706</v>
      </c>
    </row>
    <row r="30" spans="1:44">
      <c r="A30" s="1" t="s">
        <v>28</v>
      </c>
      <c r="B30" t="s">
        <v>30</v>
      </c>
      <c r="C30" s="202">
        <v>1</v>
      </c>
      <c r="D30" s="202">
        <v>224888</v>
      </c>
      <c r="E30" s="202">
        <v>5</v>
      </c>
      <c r="F30" s="202">
        <v>3993781</v>
      </c>
      <c r="G30" s="202">
        <v>0</v>
      </c>
      <c r="H30" s="202">
        <v>0</v>
      </c>
      <c r="I30" s="203">
        <f t="shared" si="16"/>
        <v>6</v>
      </c>
      <c r="J30" s="203">
        <f t="shared" si="16"/>
        <v>4218669</v>
      </c>
      <c r="K30" s="204"/>
      <c r="L30" s="202">
        <v>2</v>
      </c>
      <c r="M30" s="202">
        <v>0</v>
      </c>
      <c r="N30" s="202">
        <v>66450</v>
      </c>
      <c r="O30" s="202">
        <v>11</v>
      </c>
      <c r="P30" s="202">
        <v>10124960</v>
      </c>
      <c r="Q30" s="203">
        <f t="shared" ref="Q30:R34" si="22">O30+M30</f>
        <v>11</v>
      </c>
      <c r="R30" s="203">
        <f t="shared" si="22"/>
        <v>10191410</v>
      </c>
      <c r="S30" s="204"/>
      <c r="T30" s="204">
        <f t="shared" si="17"/>
        <v>17</v>
      </c>
      <c r="U30" s="204">
        <f t="shared" si="17"/>
        <v>14410079</v>
      </c>
      <c r="V30" s="203"/>
      <c r="W30" s="202">
        <v>0</v>
      </c>
      <c r="X30" s="202">
        <v>0</v>
      </c>
      <c r="Y30" s="202">
        <v>0</v>
      </c>
      <c r="Z30" s="202">
        <v>0</v>
      </c>
      <c r="AA30" s="205"/>
      <c r="AB30" s="205"/>
      <c r="AC30" s="203">
        <f t="shared" si="18"/>
        <v>0</v>
      </c>
      <c r="AD30" s="203">
        <f t="shared" si="18"/>
        <v>0</v>
      </c>
      <c r="AE30" s="204"/>
      <c r="AF30" s="202">
        <v>1</v>
      </c>
      <c r="AG30" s="202">
        <v>0</v>
      </c>
      <c r="AH30" s="202">
        <v>156335</v>
      </c>
      <c r="AI30" s="202">
        <v>2</v>
      </c>
      <c r="AJ30" s="202">
        <v>1668994</v>
      </c>
      <c r="AK30" s="203">
        <f t="shared" si="19"/>
        <v>2</v>
      </c>
      <c r="AL30" s="203">
        <f t="shared" si="19"/>
        <v>1825329</v>
      </c>
      <c r="AM30" s="204"/>
      <c r="AN30" s="204">
        <f t="shared" si="20"/>
        <v>2</v>
      </c>
      <c r="AO30" s="204">
        <f t="shared" si="20"/>
        <v>1825329</v>
      </c>
      <c r="AP30" s="203"/>
      <c r="AQ30" s="206">
        <f t="shared" si="21"/>
        <v>19</v>
      </c>
      <c r="AR30" s="207">
        <f t="shared" si="21"/>
        <v>16235408</v>
      </c>
    </row>
    <row r="31" spans="1:44">
      <c r="A31" s="1" t="s">
        <v>28</v>
      </c>
      <c r="B31" t="s">
        <v>31</v>
      </c>
      <c r="C31" s="202">
        <v>92</v>
      </c>
      <c r="D31" s="202">
        <v>24970340</v>
      </c>
      <c r="E31" s="202">
        <v>0</v>
      </c>
      <c r="F31" s="202">
        <v>0</v>
      </c>
      <c r="G31" s="202">
        <v>0</v>
      </c>
      <c r="H31" s="202">
        <v>0</v>
      </c>
      <c r="I31" s="203">
        <f t="shared" si="16"/>
        <v>92</v>
      </c>
      <c r="J31" s="203">
        <f t="shared" si="16"/>
        <v>24970340</v>
      </c>
      <c r="K31" s="204"/>
      <c r="L31" s="202">
        <v>18</v>
      </c>
      <c r="M31" s="202">
        <v>0</v>
      </c>
      <c r="N31" s="202">
        <v>668058</v>
      </c>
      <c r="O31" s="202">
        <v>1</v>
      </c>
      <c r="P31" s="202">
        <v>92923</v>
      </c>
      <c r="Q31" s="203">
        <f t="shared" si="22"/>
        <v>1</v>
      </c>
      <c r="R31" s="203">
        <f t="shared" si="22"/>
        <v>760981</v>
      </c>
      <c r="S31" s="204"/>
      <c r="T31" s="204">
        <f t="shared" si="17"/>
        <v>93</v>
      </c>
      <c r="U31" s="204">
        <f t="shared" si="17"/>
        <v>25731321</v>
      </c>
      <c r="V31" s="203"/>
      <c r="W31" s="202">
        <v>1</v>
      </c>
      <c r="X31" s="202">
        <v>300000</v>
      </c>
      <c r="Y31" s="202">
        <v>0</v>
      </c>
      <c r="Z31" s="202">
        <v>0</v>
      </c>
      <c r="AA31" s="205"/>
      <c r="AB31" s="205"/>
      <c r="AC31" s="203">
        <f t="shared" si="18"/>
        <v>1</v>
      </c>
      <c r="AD31" s="203">
        <f t="shared" si="18"/>
        <v>300000</v>
      </c>
      <c r="AE31" s="204"/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3">
        <f t="shared" si="19"/>
        <v>0</v>
      </c>
      <c r="AL31" s="203">
        <f t="shared" si="19"/>
        <v>0</v>
      </c>
      <c r="AM31" s="204"/>
      <c r="AN31" s="204">
        <f t="shared" si="20"/>
        <v>1</v>
      </c>
      <c r="AO31" s="204">
        <f t="shared" si="20"/>
        <v>300000</v>
      </c>
      <c r="AP31" s="203"/>
      <c r="AQ31" s="206">
        <f t="shared" si="21"/>
        <v>94</v>
      </c>
      <c r="AR31" s="207">
        <f t="shared" si="21"/>
        <v>26031321</v>
      </c>
    </row>
    <row r="32" spans="1:44">
      <c r="A32" s="1" t="s">
        <v>28</v>
      </c>
      <c r="B32" t="s">
        <v>32</v>
      </c>
      <c r="C32" s="202">
        <v>19</v>
      </c>
      <c r="D32" s="202">
        <v>7985054</v>
      </c>
      <c r="E32" s="202">
        <v>23</v>
      </c>
      <c r="F32" s="202">
        <v>22496520</v>
      </c>
      <c r="G32" s="202">
        <v>0</v>
      </c>
      <c r="H32" s="202">
        <v>0</v>
      </c>
      <c r="I32" s="203">
        <f t="shared" si="16"/>
        <v>42</v>
      </c>
      <c r="J32" s="203">
        <f t="shared" si="16"/>
        <v>30481574</v>
      </c>
      <c r="K32" s="204"/>
      <c r="L32" s="202">
        <v>18</v>
      </c>
      <c r="M32" s="202">
        <v>0</v>
      </c>
      <c r="N32" s="202">
        <v>568872</v>
      </c>
      <c r="O32" s="202">
        <v>72</v>
      </c>
      <c r="P32" s="202">
        <v>58009376</v>
      </c>
      <c r="Q32" s="203">
        <f t="shared" si="22"/>
        <v>72</v>
      </c>
      <c r="R32" s="203">
        <f t="shared" si="22"/>
        <v>58578248</v>
      </c>
      <c r="S32" s="204"/>
      <c r="T32" s="204">
        <f t="shared" si="17"/>
        <v>114</v>
      </c>
      <c r="U32" s="204">
        <f t="shared" si="17"/>
        <v>89059822</v>
      </c>
      <c r="V32" s="203"/>
      <c r="W32" s="202">
        <v>0</v>
      </c>
      <c r="X32" s="202">
        <v>0</v>
      </c>
      <c r="Y32" s="202">
        <v>0</v>
      </c>
      <c r="Z32" s="202">
        <v>0</v>
      </c>
      <c r="AA32" s="205"/>
      <c r="AB32" s="205"/>
      <c r="AC32" s="203">
        <f t="shared" si="18"/>
        <v>0</v>
      </c>
      <c r="AD32" s="203">
        <f t="shared" si="18"/>
        <v>0</v>
      </c>
      <c r="AE32" s="204"/>
      <c r="AF32" s="202">
        <v>1</v>
      </c>
      <c r="AG32" s="202">
        <v>0</v>
      </c>
      <c r="AH32" s="202">
        <v>81598</v>
      </c>
      <c r="AI32" s="202">
        <v>0</v>
      </c>
      <c r="AJ32" s="202">
        <v>0</v>
      </c>
      <c r="AK32" s="203">
        <f t="shared" si="19"/>
        <v>0</v>
      </c>
      <c r="AL32" s="203">
        <f t="shared" si="19"/>
        <v>81598</v>
      </c>
      <c r="AM32" s="204"/>
      <c r="AN32" s="204">
        <f t="shared" si="20"/>
        <v>0</v>
      </c>
      <c r="AO32" s="204">
        <f t="shared" si="20"/>
        <v>81598</v>
      </c>
      <c r="AP32" s="203"/>
      <c r="AQ32" s="206">
        <f t="shared" si="21"/>
        <v>114</v>
      </c>
      <c r="AR32" s="207">
        <f t="shared" si="21"/>
        <v>89141420</v>
      </c>
    </row>
    <row r="33" spans="1:44">
      <c r="A33" s="1" t="s">
        <v>28</v>
      </c>
      <c r="B33" t="s">
        <v>152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  <c r="H33" s="202">
        <v>0</v>
      </c>
      <c r="I33" s="203">
        <f t="shared" si="16"/>
        <v>0</v>
      </c>
      <c r="J33" s="203">
        <f t="shared" si="16"/>
        <v>0</v>
      </c>
      <c r="K33" s="204"/>
      <c r="L33" s="202">
        <v>1</v>
      </c>
      <c r="M33" s="202">
        <v>0</v>
      </c>
      <c r="N33" s="202">
        <v>61463</v>
      </c>
      <c r="O33" s="202">
        <v>0</v>
      </c>
      <c r="P33" s="202">
        <v>0</v>
      </c>
      <c r="Q33" s="203">
        <f t="shared" si="22"/>
        <v>0</v>
      </c>
      <c r="R33" s="203">
        <f t="shared" si="22"/>
        <v>61463</v>
      </c>
      <c r="S33" s="204"/>
      <c r="T33" s="204">
        <f t="shared" ref="T33:U35" si="23">Q33+I33</f>
        <v>0</v>
      </c>
      <c r="U33" s="204">
        <f t="shared" si="23"/>
        <v>61463</v>
      </c>
      <c r="V33" s="203"/>
      <c r="W33" s="202">
        <v>0</v>
      </c>
      <c r="X33" s="202">
        <v>0</v>
      </c>
      <c r="Y33" s="202">
        <v>0</v>
      </c>
      <c r="Z33" s="202">
        <v>0</v>
      </c>
      <c r="AA33" s="205"/>
      <c r="AB33" s="205"/>
      <c r="AC33" s="203">
        <f t="shared" si="18"/>
        <v>0</v>
      </c>
      <c r="AD33" s="203">
        <f t="shared" si="18"/>
        <v>0</v>
      </c>
      <c r="AE33" s="204"/>
      <c r="AF33" s="202">
        <v>0</v>
      </c>
      <c r="AG33" s="202">
        <v>0</v>
      </c>
      <c r="AH33" s="202">
        <v>0</v>
      </c>
      <c r="AI33" s="202">
        <v>0</v>
      </c>
      <c r="AJ33" s="202">
        <v>0</v>
      </c>
      <c r="AK33" s="203">
        <f t="shared" si="19"/>
        <v>0</v>
      </c>
      <c r="AL33" s="203">
        <f t="shared" si="19"/>
        <v>0</v>
      </c>
      <c r="AM33" s="204"/>
      <c r="AN33" s="204">
        <f t="shared" si="20"/>
        <v>0</v>
      </c>
      <c r="AO33" s="204">
        <f t="shared" si="20"/>
        <v>0</v>
      </c>
      <c r="AP33" s="203"/>
      <c r="AQ33" s="206">
        <f t="shared" si="21"/>
        <v>0</v>
      </c>
      <c r="AR33" s="207">
        <f t="shared" si="21"/>
        <v>61463</v>
      </c>
    </row>
    <row r="34" spans="1:44">
      <c r="A34" s="1" t="s">
        <v>28</v>
      </c>
      <c r="B34" t="s">
        <v>235</v>
      </c>
      <c r="C34" s="202">
        <v>1</v>
      </c>
      <c r="D34" s="202">
        <v>764998</v>
      </c>
      <c r="E34" s="202">
        <v>0</v>
      </c>
      <c r="F34" s="202">
        <v>0</v>
      </c>
      <c r="G34" s="202">
        <v>0</v>
      </c>
      <c r="H34" s="202">
        <v>0</v>
      </c>
      <c r="I34" s="203">
        <f t="shared" si="16"/>
        <v>1</v>
      </c>
      <c r="J34" s="203">
        <f t="shared" si="16"/>
        <v>764998</v>
      </c>
      <c r="K34" s="204"/>
      <c r="L34" s="202">
        <v>0</v>
      </c>
      <c r="M34" s="202">
        <v>0</v>
      </c>
      <c r="N34" s="202">
        <v>0</v>
      </c>
      <c r="O34" s="202">
        <v>0</v>
      </c>
      <c r="P34" s="202">
        <v>0</v>
      </c>
      <c r="Q34" s="203">
        <f t="shared" si="22"/>
        <v>0</v>
      </c>
      <c r="R34" s="203">
        <f t="shared" si="22"/>
        <v>0</v>
      </c>
      <c r="S34" s="204"/>
      <c r="T34" s="204">
        <f t="shared" si="23"/>
        <v>1</v>
      </c>
      <c r="U34" s="204">
        <f t="shared" si="23"/>
        <v>764998</v>
      </c>
      <c r="V34" s="203"/>
      <c r="W34" s="202">
        <v>0</v>
      </c>
      <c r="X34" s="202">
        <v>0</v>
      </c>
      <c r="Y34" s="202">
        <v>0</v>
      </c>
      <c r="Z34" s="202">
        <v>0</v>
      </c>
      <c r="AA34" s="205"/>
      <c r="AB34" s="205"/>
      <c r="AC34" s="203">
        <f t="shared" si="18"/>
        <v>0</v>
      </c>
      <c r="AD34" s="203">
        <f t="shared" si="18"/>
        <v>0</v>
      </c>
      <c r="AE34" s="204"/>
      <c r="AF34" s="202">
        <v>0</v>
      </c>
      <c r="AG34" s="202">
        <v>0</v>
      </c>
      <c r="AH34" s="202">
        <v>0</v>
      </c>
      <c r="AI34" s="202">
        <v>0</v>
      </c>
      <c r="AJ34" s="202">
        <v>0</v>
      </c>
      <c r="AK34" s="203">
        <f t="shared" si="19"/>
        <v>0</v>
      </c>
      <c r="AL34" s="203">
        <f t="shared" si="19"/>
        <v>0</v>
      </c>
      <c r="AM34" s="204"/>
      <c r="AN34" s="204">
        <f t="shared" si="20"/>
        <v>0</v>
      </c>
      <c r="AO34" s="204">
        <f t="shared" si="20"/>
        <v>0</v>
      </c>
      <c r="AP34" s="203"/>
      <c r="AQ34" s="206">
        <f t="shared" si="21"/>
        <v>1</v>
      </c>
      <c r="AR34" s="207">
        <f t="shared" si="21"/>
        <v>764998</v>
      </c>
    </row>
    <row r="35" spans="1:44">
      <c r="A35" s="1" t="s">
        <v>28</v>
      </c>
      <c r="B35" t="s">
        <v>160</v>
      </c>
      <c r="C35" s="202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3">
        <f t="shared" ref="I35" si="24">C35+E35+G35</f>
        <v>0</v>
      </c>
      <c r="J35" s="203">
        <f t="shared" ref="J35" si="25">D35+F35+H35</f>
        <v>0</v>
      </c>
      <c r="K35" s="204"/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3">
        <f t="shared" ref="Q35" si="26">O35+M35</f>
        <v>0</v>
      </c>
      <c r="R35" s="203">
        <f t="shared" ref="R35" si="27">P35+N35</f>
        <v>0</v>
      </c>
      <c r="S35" s="204"/>
      <c r="T35" s="204">
        <f t="shared" si="23"/>
        <v>0</v>
      </c>
      <c r="U35" s="204">
        <f t="shared" si="23"/>
        <v>0</v>
      </c>
      <c r="V35" s="203"/>
      <c r="W35" s="202">
        <v>0</v>
      </c>
      <c r="X35" s="202">
        <v>0</v>
      </c>
      <c r="Y35" s="202">
        <v>0</v>
      </c>
      <c r="Z35" s="202">
        <v>0</v>
      </c>
      <c r="AA35" s="205"/>
      <c r="AB35" s="205"/>
      <c r="AC35" s="203">
        <f t="shared" ref="AC35" si="28">W35+Y35</f>
        <v>0</v>
      </c>
      <c r="AD35" s="203">
        <f t="shared" ref="AD35" si="29">X35+Z35</f>
        <v>0</v>
      </c>
      <c r="AE35" s="204"/>
      <c r="AF35" s="202">
        <v>0</v>
      </c>
      <c r="AG35" s="202">
        <v>0</v>
      </c>
      <c r="AH35" s="202">
        <v>0</v>
      </c>
      <c r="AI35" s="202">
        <v>0</v>
      </c>
      <c r="AJ35" s="202">
        <v>0</v>
      </c>
      <c r="AK35" s="203">
        <f t="shared" ref="AK35" si="30">AI35+AG35</f>
        <v>0</v>
      </c>
      <c r="AL35" s="203">
        <f t="shared" ref="AL35" si="31">AJ35+AH35</f>
        <v>0</v>
      </c>
      <c r="AM35" s="204"/>
      <c r="AN35" s="204">
        <f t="shared" ref="AN35" si="32">AK35+AC35</f>
        <v>0</v>
      </c>
      <c r="AO35" s="204">
        <f t="shared" ref="AO35" si="33">AL35+AD35</f>
        <v>0</v>
      </c>
      <c r="AP35" s="203"/>
      <c r="AQ35" s="206">
        <f t="shared" ref="AQ35" si="34">AN35+T35</f>
        <v>0</v>
      </c>
      <c r="AR35" s="207">
        <f t="shared" ref="AR35" si="35">AO35+U35</f>
        <v>0</v>
      </c>
    </row>
    <row r="36" spans="1:44">
      <c r="A36" s="2"/>
      <c r="B36" s="3" t="s">
        <v>33</v>
      </c>
      <c r="C36" s="209">
        <f t="shared" ref="C36:J36" si="36">SUM(C29:C35)</f>
        <v>129</v>
      </c>
      <c r="D36" s="209">
        <f t="shared" si="36"/>
        <v>38194314</v>
      </c>
      <c r="E36" s="209">
        <f t="shared" si="36"/>
        <v>28</v>
      </c>
      <c r="F36" s="209">
        <f t="shared" si="36"/>
        <v>26490301</v>
      </c>
      <c r="G36" s="209">
        <f t="shared" si="36"/>
        <v>0</v>
      </c>
      <c r="H36" s="209">
        <f t="shared" si="36"/>
        <v>0</v>
      </c>
      <c r="I36" s="209">
        <f t="shared" si="36"/>
        <v>157</v>
      </c>
      <c r="J36" s="209">
        <f t="shared" si="36"/>
        <v>64684615</v>
      </c>
      <c r="K36" s="210"/>
      <c r="L36" s="209">
        <f t="shared" ref="L36:R36" si="37">SUM(L29:L35)</f>
        <v>43</v>
      </c>
      <c r="M36" s="209">
        <f t="shared" si="37"/>
        <v>0</v>
      </c>
      <c r="N36" s="209">
        <f t="shared" si="37"/>
        <v>1425377</v>
      </c>
      <c r="O36" s="209">
        <f t="shared" si="37"/>
        <v>85</v>
      </c>
      <c r="P36" s="209">
        <f t="shared" si="37"/>
        <v>68353397</v>
      </c>
      <c r="Q36" s="209">
        <f t="shared" si="37"/>
        <v>85</v>
      </c>
      <c r="R36" s="209">
        <f t="shared" si="37"/>
        <v>69778774</v>
      </c>
      <c r="S36" s="210"/>
      <c r="T36" s="209">
        <f>SUM(T29:T35)</f>
        <v>242</v>
      </c>
      <c r="U36" s="209">
        <f>SUM(U29:U35)</f>
        <v>134463389</v>
      </c>
      <c r="V36" s="203"/>
      <c r="W36" s="209">
        <f t="shared" ref="W36:AD36" si="38">SUM(W29:W35)</f>
        <v>1</v>
      </c>
      <c r="X36" s="209">
        <f t="shared" si="38"/>
        <v>300000</v>
      </c>
      <c r="Y36" s="209">
        <f t="shared" si="38"/>
        <v>0</v>
      </c>
      <c r="Z36" s="209">
        <f t="shared" si="38"/>
        <v>0</v>
      </c>
      <c r="AA36" s="211">
        <f t="shared" si="38"/>
        <v>0</v>
      </c>
      <c r="AB36" s="211">
        <f t="shared" si="38"/>
        <v>0</v>
      </c>
      <c r="AC36" s="209">
        <f t="shared" si="38"/>
        <v>1</v>
      </c>
      <c r="AD36" s="209">
        <f t="shared" si="38"/>
        <v>300000</v>
      </c>
      <c r="AE36" s="210"/>
      <c r="AF36" s="209">
        <f t="shared" ref="AF36:AL36" si="39">SUM(AF29:AF35)</f>
        <v>2</v>
      </c>
      <c r="AG36" s="209">
        <f t="shared" si="39"/>
        <v>0</v>
      </c>
      <c r="AH36" s="209">
        <f t="shared" si="39"/>
        <v>237933</v>
      </c>
      <c r="AI36" s="209">
        <f t="shared" si="39"/>
        <v>2</v>
      </c>
      <c r="AJ36" s="209">
        <f t="shared" si="39"/>
        <v>1668994</v>
      </c>
      <c r="AK36" s="209">
        <f t="shared" si="39"/>
        <v>2</v>
      </c>
      <c r="AL36" s="209">
        <f t="shared" si="39"/>
        <v>1906927</v>
      </c>
      <c r="AM36" s="210"/>
      <c r="AN36" s="209">
        <f>SUM(AN29:AN35)</f>
        <v>3</v>
      </c>
      <c r="AO36" s="209">
        <f>SUM(AO29:AO35)</f>
        <v>2206927</v>
      </c>
      <c r="AP36" s="203"/>
      <c r="AQ36" s="212">
        <f>SUM(AQ29:AQ35)</f>
        <v>245</v>
      </c>
      <c r="AR36" s="213">
        <f>SUM(AR29:AR35)</f>
        <v>136670316</v>
      </c>
    </row>
    <row r="37" spans="1:44" s="4" customFormat="1">
      <c r="A37" s="11"/>
      <c r="B37" s="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04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04"/>
      <c r="AQ37" s="214"/>
      <c r="AR37" s="215"/>
    </row>
    <row r="38" spans="1:44">
      <c r="A38" s="90"/>
      <c r="B38" s="91" t="s">
        <v>130</v>
      </c>
      <c r="C38" s="216">
        <f t="shared" ref="C38:J38" si="40">C36+C28</f>
        <v>1189</v>
      </c>
      <c r="D38" s="216">
        <f t="shared" si="40"/>
        <v>492594215</v>
      </c>
      <c r="E38" s="216">
        <f t="shared" si="40"/>
        <v>122</v>
      </c>
      <c r="F38" s="216">
        <f t="shared" si="40"/>
        <v>90402352</v>
      </c>
      <c r="G38" s="216">
        <f t="shared" si="40"/>
        <v>7</v>
      </c>
      <c r="H38" s="216">
        <f t="shared" si="40"/>
        <v>1611230</v>
      </c>
      <c r="I38" s="216">
        <f t="shared" si="40"/>
        <v>1318</v>
      </c>
      <c r="J38" s="216">
        <f t="shared" si="40"/>
        <v>584607797</v>
      </c>
      <c r="K38" s="210"/>
      <c r="L38" s="216">
        <f t="shared" ref="L38:R38" si="41">L36+L28</f>
        <v>295</v>
      </c>
      <c r="M38" s="216">
        <f t="shared" si="41"/>
        <v>0</v>
      </c>
      <c r="N38" s="216">
        <f t="shared" si="41"/>
        <v>29340741</v>
      </c>
      <c r="O38" s="216">
        <f t="shared" si="41"/>
        <v>3609</v>
      </c>
      <c r="P38" s="216">
        <f t="shared" si="41"/>
        <v>1743762626</v>
      </c>
      <c r="Q38" s="216">
        <f t="shared" si="41"/>
        <v>3609</v>
      </c>
      <c r="R38" s="216">
        <f t="shared" si="41"/>
        <v>1773103367</v>
      </c>
      <c r="S38" s="210"/>
      <c r="T38" s="216">
        <f>T36+T28</f>
        <v>4927</v>
      </c>
      <c r="U38" s="216">
        <f>U36+U28</f>
        <v>2357711164</v>
      </c>
      <c r="V38" s="203"/>
      <c r="W38" s="216">
        <f t="shared" ref="W38:AD38" si="42">W36+W28</f>
        <v>18</v>
      </c>
      <c r="X38" s="216">
        <f t="shared" si="42"/>
        <v>53092497</v>
      </c>
      <c r="Y38" s="216">
        <f t="shared" si="42"/>
        <v>0</v>
      </c>
      <c r="Z38" s="216">
        <f t="shared" si="42"/>
        <v>0</v>
      </c>
      <c r="AA38" s="217">
        <f t="shared" si="42"/>
        <v>0</v>
      </c>
      <c r="AB38" s="217">
        <f t="shared" si="42"/>
        <v>0</v>
      </c>
      <c r="AC38" s="216">
        <f t="shared" si="42"/>
        <v>18</v>
      </c>
      <c r="AD38" s="216">
        <f t="shared" si="42"/>
        <v>53092497</v>
      </c>
      <c r="AE38" s="210"/>
      <c r="AF38" s="216">
        <f t="shared" ref="AF38:AL38" si="43">AF36+AF28</f>
        <v>18</v>
      </c>
      <c r="AG38" s="216">
        <f t="shared" si="43"/>
        <v>0</v>
      </c>
      <c r="AH38" s="216">
        <f t="shared" si="43"/>
        <v>3037925</v>
      </c>
      <c r="AI38" s="216">
        <f t="shared" si="43"/>
        <v>39</v>
      </c>
      <c r="AJ38" s="216">
        <f t="shared" si="43"/>
        <v>42314824</v>
      </c>
      <c r="AK38" s="216">
        <f t="shared" si="43"/>
        <v>39</v>
      </c>
      <c r="AL38" s="216">
        <f t="shared" si="43"/>
        <v>45352749</v>
      </c>
      <c r="AM38" s="210"/>
      <c r="AN38" s="216">
        <f>AN36+AN28</f>
        <v>57</v>
      </c>
      <c r="AO38" s="216">
        <f>AO36+AO28</f>
        <v>98445246</v>
      </c>
      <c r="AP38" s="203"/>
      <c r="AQ38" s="218">
        <f>AQ36+AQ28</f>
        <v>4984</v>
      </c>
      <c r="AR38" s="219">
        <f>AR36+AR28</f>
        <v>2456156410</v>
      </c>
    </row>
    <row r="39" spans="1:44" s="4" customFormat="1">
      <c r="A39" s="11"/>
      <c r="B39" s="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04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04"/>
      <c r="AQ39" s="214"/>
      <c r="AR39" s="215"/>
    </row>
    <row r="40" spans="1:44" s="297" customFormat="1">
      <c r="A40" s="1" t="s">
        <v>34</v>
      </c>
      <c r="B40" s="297" t="s">
        <v>35</v>
      </c>
      <c r="C40" s="202">
        <v>4</v>
      </c>
      <c r="D40" s="202">
        <v>1065344</v>
      </c>
      <c r="E40" s="202">
        <v>0</v>
      </c>
      <c r="F40" s="202">
        <v>0</v>
      </c>
      <c r="G40" s="202">
        <v>0</v>
      </c>
      <c r="H40" s="202">
        <v>0</v>
      </c>
      <c r="I40" s="203">
        <f t="shared" ref="I40" si="44">C40+E40+G40</f>
        <v>4</v>
      </c>
      <c r="J40" s="203">
        <f t="shared" ref="J40" si="45">D40+F40+H40</f>
        <v>1065344</v>
      </c>
      <c r="K40" s="204"/>
      <c r="L40" s="202">
        <v>5</v>
      </c>
      <c r="M40" s="202">
        <v>0</v>
      </c>
      <c r="N40" s="202">
        <v>393436</v>
      </c>
      <c r="O40" s="202">
        <v>14</v>
      </c>
      <c r="P40" s="202">
        <v>6555211</v>
      </c>
      <c r="Q40" s="203">
        <f t="shared" ref="Q40" si="46">O40+M40</f>
        <v>14</v>
      </c>
      <c r="R40" s="203">
        <f t="shared" ref="R40" si="47">P40+N40</f>
        <v>6948647</v>
      </c>
      <c r="S40" s="204"/>
      <c r="T40" s="204">
        <f t="shared" ref="T40" si="48">Q40+I40</f>
        <v>18</v>
      </c>
      <c r="U40" s="204">
        <f t="shared" ref="U40" si="49">R40+J40</f>
        <v>8013991</v>
      </c>
      <c r="V40" s="203"/>
      <c r="W40" s="202">
        <v>0</v>
      </c>
      <c r="X40" s="202">
        <v>0</v>
      </c>
      <c r="Y40" s="202">
        <v>0</v>
      </c>
      <c r="Z40" s="202">
        <v>0</v>
      </c>
      <c r="AA40" s="205"/>
      <c r="AB40" s="205"/>
      <c r="AC40" s="203">
        <f t="shared" ref="AC40" si="50">W40+Y40</f>
        <v>0</v>
      </c>
      <c r="AD40" s="203">
        <f t="shared" ref="AD40" si="51">X40+Z40</f>
        <v>0</v>
      </c>
      <c r="AE40" s="204"/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3">
        <f t="shared" ref="AK40" si="52">AI40+AG40</f>
        <v>0</v>
      </c>
      <c r="AL40" s="203">
        <f t="shared" ref="AL40" si="53">AJ40+AH40</f>
        <v>0</v>
      </c>
      <c r="AM40" s="204"/>
      <c r="AN40" s="204">
        <f t="shared" ref="AN40" si="54">AK40+AC40</f>
        <v>0</v>
      </c>
      <c r="AO40" s="204">
        <f t="shared" ref="AO40" si="55">AL40+AD40</f>
        <v>0</v>
      </c>
      <c r="AP40" s="203"/>
      <c r="AQ40" s="206">
        <f t="shared" ref="AQ40" si="56">AN40+T40</f>
        <v>18</v>
      </c>
      <c r="AR40" s="207">
        <f t="shared" ref="AR40" si="57">AO40+U40</f>
        <v>8013991</v>
      </c>
    </row>
    <row r="41" spans="1:44">
      <c r="A41" s="1" t="s">
        <v>34</v>
      </c>
      <c r="B41" t="s">
        <v>36</v>
      </c>
      <c r="C41" s="202">
        <v>1</v>
      </c>
      <c r="D41" s="202">
        <v>2148998</v>
      </c>
      <c r="E41" s="202">
        <v>15</v>
      </c>
      <c r="F41" s="202">
        <v>74368373</v>
      </c>
      <c r="G41" s="202">
        <v>0</v>
      </c>
      <c r="H41" s="202">
        <v>0</v>
      </c>
      <c r="I41" s="203">
        <f t="shared" ref="I41:J46" si="58">C41+E41+G41</f>
        <v>16</v>
      </c>
      <c r="J41" s="203">
        <f t="shared" si="58"/>
        <v>76517371</v>
      </c>
      <c r="K41" s="204"/>
      <c r="L41" s="202">
        <v>161</v>
      </c>
      <c r="M41" s="202">
        <v>4</v>
      </c>
      <c r="N41" s="202">
        <v>32881593</v>
      </c>
      <c r="O41" s="202">
        <v>51</v>
      </c>
      <c r="P41" s="202">
        <v>211959975</v>
      </c>
      <c r="Q41" s="203">
        <f t="shared" ref="Q41:R46" si="59">O41+M41</f>
        <v>55</v>
      </c>
      <c r="R41" s="203">
        <f t="shared" si="59"/>
        <v>244841568</v>
      </c>
      <c r="S41" s="204"/>
      <c r="T41" s="204">
        <f t="shared" ref="T41:U46" si="60">Q41+I41</f>
        <v>71</v>
      </c>
      <c r="U41" s="204">
        <f t="shared" si="60"/>
        <v>321358939</v>
      </c>
      <c r="V41" s="203"/>
      <c r="W41" s="202">
        <v>0</v>
      </c>
      <c r="X41" s="202">
        <v>0</v>
      </c>
      <c r="Y41" s="202">
        <v>0</v>
      </c>
      <c r="Z41" s="202">
        <v>0</v>
      </c>
      <c r="AA41" s="205"/>
      <c r="AB41" s="205"/>
      <c r="AC41" s="203">
        <f t="shared" ref="AC41:AD46" si="61">W41+Y41</f>
        <v>0</v>
      </c>
      <c r="AD41" s="203">
        <f t="shared" si="61"/>
        <v>0</v>
      </c>
      <c r="AE41" s="204"/>
      <c r="AF41" s="202">
        <v>34</v>
      </c>
      <c r="AG41" s="202">
        <v>0</v>
      </c>
      <c r="AH41" s="202">
        <v>7708782</v>
      </c>
      <c r="AI41" s="202">
        <v>0</v>
      </c>
      <c r="AJ41" s="202">
        <v>0</v>
      </c>
      <c r="AK41" s="203">
        <f t="shared" ref="AK41:AL46" si="62">AI41+AG41</f>
        <v>0</v>
      </c>
      <c r="AL41" s="203">
        <f t="shared" si="62"/>
        <v>7708782</v>
      </c>
      <c r="AM41" s="204"/>
      <c r="AN41" s="204">
        <f t="shared" ref="AN41:AO46" si="63">AK41+AC41</f>
        <v>0</v>
      </c>
      <c r="AO41" s="204">
        <f t="shared" si="63"/>
        <v>7708782</v>
      </c>
      <c r="AP41" s="203"/>
      <c r="AQ41" s="206">
        <f t="shared" ref="AQ41:AR46" si="64">AN41+T41</f>
        <v>71</v>
      </c>
      <c r="AR41" s="207">
        <f t="shared" si="64"/>
        <v>329067721</v>
      </c>
    </row>
    <row r="42" spans="1:44">
      <c r="A42" s="1" t="s">
        <v>34</v>
      </c>
      <c r="B42" t="s">
        <v>37</v>
      </c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3">
        <f t="shared" si="58"/>
        <v>0</v>
      </c>
      <c r="J42" s="203">
        <f t="shared" si="58"/>
        <v>0</v>
      </c>
      <c r="K42" s="204"/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3">
        <f t="shared" si="59"/>
        <v>0</v>
      </c>
      <c r="R42" s="203">
        <f t="shared" si="59"/>
        <v>0</v>
      </c>
      <c r="S42" s="204"/>
      <c r="T42" s="204">
        <f t="shared" si="60"/>
        <v>0</v>
      </c>
      <c r="U42" s="204">
        <f t="shared" si="60"/>
        <v>0</v>
      </c>
      <c r="V42" s="203"/>
      <c r="W42" s="202">
        <v>0</v>
      </c>
      <c r="X42" s="202">
        <v>0</v>
      </c>
      <c r="Y42" s="202">
        <v>0</v>
      </c>
      <c r="Z42" s="202">
        <v>0</v>
      </c>
      <c r="AA42" s="205"/>
      <c r="AB42" s="205"/>
      <c r="AC42" s="203">
        <f t="shared" si="61"/>
        <v>0</v>
      </c>
      <c r="AD42" s="203">
        <f t="shared" si="61"/>
        <v>0</v>
      </c>
      <c r="AE42" s="204"/>
      <c r="AF42" s="202">
        <v>0</v>
      </c>
      <c r="AG42" s="202">
        <v>0</v>
      </c>
      <c r="AH42" s="202">
        <v>0</v>
      </c>
      <c r="AI42" s="202">
        <v>0</v>
      </c>
      <c r="AJ42" s="202">
        <v>0</v>
      </c>
      <c r="AK42" s="203">
        <f t="shared" si="62"/>
        <v>0</v>
      </c>
      <c r="AL42" s="203">
        <f t="shared" si="62"/>
        <v>0</v>
      </c>
      <c r="AM42" s="204"/>
      <c r="AN42" s="204">
        <f t="shared" si="63"/>
        <v>0</v>
      </c>
      <c r="AO42" s="204">
        <f t="shared" si="63"/>
        <v>0</v>
      </c>
      <c r="AP42" s="203"/>
      <c r="AQ42" s="206">
        <f t="shared" si="64"/>
        <v>0</v>
      </c>
      <c r="AR42" s="207">
        <f t="shared" si="64"/>
        <v>0</v>
      </c>
    </row>
    <row r="43" spans="1:44" s="297" customFormat="1">
      <c r="A43" s="1" t="s">
        <v>34</v>
      </c>
      <c r="B43" s="297" t="s">
        <v>38</v>
      </c>
      <c r="C43" s="202">
        <v>7</v>
      </c>
      <c r="D43" s="202">
        <v>15432132</v>
      </c>
      <c r="E43" s="202">
        <v>10</v>
      </c>
      <c r="F43" s="202">
        <v>20794980</v>
      </c>
      <c r="G43" s="202">
        <v>0</v>
      </c>
      <c r="H43" s="202">
        <v>0</v>
      </c>
      <c r="I43" s="203">
        <f t="shared" ref="I43:I44" si="65">C43+E43+G43</f>
        <v>17</v>
      </c>
      <c r="J43" s="203">
        <f t="shared" ref="J43:J44" si="66">D43+F43+H43</f>
        <v>36227112</v>
      </c>
      <c r="K43" s="204"/>
      <c r="L43" s="202">
        <v>5</v>
      </c>
      <c r="M43" s="202">
        <v>1</v>
      </c>
      <c r="N43" s="202">
        <v>1381059</v>
      </c>
      <c r="O43" s="202">
        <v>34</v>
      </c>
      <c r="P43" s="202">
        <v>73063646</v>
      </c>
      <c r="Q43" s="203">
        <f t="shared" ref="Q43:Q44" si="67">O43+M43</f>
        <v>35</v>
      </c>
      <c r="R43" s="203">
        <f t="shared" ref="R43:R44" si="68">P43+N43</f>
        <v>74444705</v>
      </c>
      <c r="S43" s="204"/>
      <c r="T43" s="204">
        <f t="shared" ref="T43:T44" si="69">Q43+I43</f>
        <v>52</v>
      </c>
      <c r="U43" s="204">
        <f t="shared" ref="U43:U44" si="70">R43+J43</f>
        <v>110671817</v>
      </c>
      <c r="V43" s="203"/>
      <c r="W43" s="202">
        <v>6</v>
      </c>
      <c r="X43" s="202">
        <v>7300337</v>
      </c>
      <c r="Y43" s="202">
        <v>0</v>
      </c>
      <c r="Z43" s="202">
        <v>0</v>
      </c>
      <c r="AA43" s="205"/>
      <c r="AB43" s="205"/>
      <c r="AC43" s="203">
        <f t="shared" ref="AC43:AC44" si="71">W43+Y43</f>
        <v>6</v>
      </c>
      <c r="AD43" s="203">
        <f t="shared" ref="AD43:AD44" si="72">X43+Z43</f>
        <v>7300337</v>
      </c>
      <c r="AE43" s="204"/>
      <c r="AF43" s="202">
        <v>1</v>
      </c>
      <c r="AG43" s="202">
        <v>0</v>
      </c>
      <c r="AH43" s="202">
        <v>123600</v>
      </c>
      <c r="AI43" s="202">
        <v>0</v>
      </c>
      <c r="AJ43" s="202">
        <v>0</v>
      </c>
      <c r="AK43" s="203">
        <f t="shared" ref="AK43:AK44" si="73">AI43+AG43</f>
        <v>0</v>
      </c>
      <c r="AL43" s="203">
        <f t="shared" ref="AL43:AL44" si="74">AJ43+AH43</f>
        <v>123600</v>
      </c>
      <c r="AM43" s="204"/>
      <c r="AN43" s="204">
        <f t="shared" ref="AN43:AN44" si="75">AK43+AC43</f>
        <v>6</v>
      </c>
      <c r="AO43" s="204">
        <f t="shared" ref="AO43:AO44" si="76">AL43+AD43</f>
        <v>7423937</v>
      </c>
      <c r="AP43" s="203"/>
      <c r="AQ43" s="206">
        <f t="shared" ref="AQ43:AQ44" si="77">AN43+T43</f>
        <v>58</v>
      </c>
      <c r="AR43" s="207">
        <f t="shared" ref="AR43:AR44" si="78">AO43+U43</f>
        <v>118095754</v>
      </c>
    </row>
    <row r="44" spans="1:44" s="297" customFormat="1">
      <c r="A44" s="1" t="s">
        <v>34</v>
      </c>
      <c r="B44" s="297" t="s">
        <v>221</v>
      </c>
      <c r="C44" s="202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3">
        <f t="shared" si="65"/>
        <v>0</v>
      </c>
      <c r="J44" s="203">
        <f t="shared" si="66"/>
        <v>0</v>
      </c>
      <c r="K44" s="204"/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3">
        <f t="shared" si="67"/>
        <v>0</v>
      </c>
      <c r="R44" s="203">
        <f t="shared" si="68"/>
        <v>0</v>
      </c>
      <c r="S44" s="204"/>
      <c r="T44" s="204">
        <f t="shared" si="69"/>
        <v>0</v>
      </c>
      <c r="U44" s="204">
        <f t="shared" si="70"/>
        <v>0</v>
      </c>
      <c r="V44" s="203"/>
      <c r="W44" s="202">
        <v>0</v>
      </c>
      <c r="X44" s="202">
        <v>0</v>
      </c>
      <c r="Y44" s="202">
        <v>0</v>
      </c>
      <c r="Z44" s="202">
        <v>0</v>
      </c>
      <c r="AA44" s="205"/>
      <c r="AB44" s="205"/>
      <c r="AC44" s="203">
        <f t="shared" si="71"/>
        <v>0</v>
      </c>
      <c r="AD44" s="203">
        <f t="shared" si="72"/>
        <v>0</v>
      </c>
      <c r="AE44" s="204"/>
      <c r="AF44" s="202">
        <v>0</v>
      </c>
      <c r="AG44" s="202">
        <v>0</v>
      </c>
      <c r="AH44" s="202">
        <v>0</v>
      </c>
      <c r="AI44" s="202">
        <v>0</v>
      </c>
      <c r="AJ44" s="202">
        <v>0</v>
      </c>
      <c r="AK44" s="203">
        <f t="shared" si="73"/>
        <v>0</v>
      </c>
      <c r="AL44" s="203">
        <f t="shared" si="74"/>
        <v>0</v>
      </c>
      <c r="AM44" s="204"/>
      <c r="AN44" s="204">
        <f t="shared" si="75"/>
        <v>0</v>
      </c>
      <c r="AO44" s="204">
        <f t="shared" si="76"/>
        <v>0</v>
      </c>
      <c r="AP44" s="203"/>
      <c r="AQ44" s="206">
        <f t="shared" si="77"/>
        <v>0</v>
      </c>
      <c r="AR44" s="207">
        <f t="shared" si="78"/>
        <v>0</v>
      </c>
    </row>
    <row r="45" spans="1:44">
      <c r="A45" s="1" t="s">
        <v>34</v>
      </c>
      <c r="B45" t="s">
        <v>39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3">
        <f t="shared" si="58"/>
        <v>0</v>
      </c>
      <c r="J45" s="203">
        <f t="shared" si="58"/>
        <v>0</v>
      </c>
      <c r="K45" s="204"/>
      <c r="L45" s="202">
        <v>0</v>
      </c>
      <c r="M45" s="202">
        <v>0</v>
      </c>
      <c r="N45" s="202">
        <v>0</v>
      </c>
      <c r="O45" s="202">
        <v>0</v>
      </c>
      <c r="P45" s="202">
        <v>75000</v>
      </c>
      <c r="Q45" s="203">
        <f t="shared" si="59"/>
        <v>0</v>
      </c>
      <c r="R45" s="203">
        <f t="shared" si="59"/>
        <v>75000</v>
      </c>
      <c r="S45" s="204"/>
      <c r="T45" s="204">
        <f t="shared" si="60"/>
        <v>0</v>
      </c>
      <c r="U45" s="204">
        <f t="shared" si="60"/>
        <v>75000</v>
      </c>
      <c r="V45" s="203"/>
      <c r="W45" s="202">
        <v>0</v>
      </c>
      <c r="X45" s="202">
        <v>0</v>
      </c>
      <c r="Y45" s="202">
        <v>0</v>
      </c>
      <c r="Z45" s="202">
        <v>0</v>
      </c>
      <c r="AA45" s="205"/>
      <c r="AB45" s="205"/>
      <c r="AC45" s="203">
        <f t="shared" si="61"/>
        <v>0</v>
      </c>
      <c r="AD45" s="203">
        <f t="shared" si="61"/>
        <v>0</v>
      </c>
      <c r="AE45" s="204"/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203">
        <f t="shared" si="62"/>
        <v>0</v>
      </c>
      <c r="AL45" s="203">
        <f t="shared" si="62"/>
        <v>0</v>
      </c>
      <c r="AM45" s="204"/>
      <c r="AN45" s="204">
        <f t="shared" si="63"/>
        <v>0</v>
      </c>
      <c r="AO45" s="204">
        <f t="shared" si="63"/>
        <v>0</v>
      </c>
      <c r="AP45" s="203"/>
      <c r="AQ45" s="206">
        <f t="shared" si="64"/>
        <v>0</v>
      </c>
      <c r="AR45" s="207">
        <f t="shared" si="64"/>
        <v>75000</v>
      </c>
    </row>
    <row r="46" spans="1:44">
      <c r="A46" s="1" t="s">
        <v>34</v>
      </c>
      <c r="B46" t="s">
        <v>40</v>
      </c>
      <c r="C46" s="202">
        <v>3</v>
      </c>
      <c r="D46" s="202">
        <v>4613892</v>
      </c>
      <c r="E46" s="202">
        <v>6</v>
      </c>
      <c r="F46" s="202">
        <v>8313810</v>
      </c>
      <c r="G46" s="202">
        <v>0</v>
      </c>
      <c r="H46" s="202">
        <v>221640</v>
      </c>
      <c r="I46" s="203">
        <f t="shared" si="58"/>
        <v>9</v>
      </c>
      <c r="J46" s="203">
        <f t="shared" si="58"/>
        <v>13149342</v>
      </c>
      <c r="K46" s="204"/>
      <c r="L46" s="202">
        <v>29</v>
      </c>
      <c r="M46" s="202">
        <v>8</v>
      </c>
      <c r="N46" s="202">
        <v>4299799</v>
      </c>
      <c r="O46" s="202">
        <v>68</v>
      </c>
      <c r="P46" s="202">
        <v>101792695</v>
      </c>
      <c r="Q46" s="203">
        <f t="shared" si="59"/>
        <v>76</v>
      </c>
      <c r="R46" s="203">
        <f t="shared" si="59"/>
        <v>106092494</v>
      </c>
      <c r="S46" s="204"/>
      <c r="T46" s="204">
        <f t="shared" si="60"/>
        <v>85</v>
      </c>
      <c r="U46" s="204">
        <f t="shared" si="60"/>
        <v>119241836</v>
      </c>
      <c r="V46" s="203"/>
      <c r="W46" s="202">
        <v>10</v>
      </c>
      <c r="X46" s="202">
        <v>69223461</v>
      </c>
      <c r="Y46" s="202">
        <v>0</v>
      </c>
      <c r="Z46" s="202">
        <v>0</v>
      </c>
      <c r="AA46" s="205"/>
      <c r="AB46" s="205"/>
      <c r="AC46" s="203">
        <f t="shared" si="61"/>
        <v>10</v>
      </c>
      <c r="AD46" s="203">
        <f t="shared" si="61"/>
        <v>69223461</v>
      </c>
      <c r="AE46" s="204"/>
      <c r="AF46" s="202">
        <v>4</v>
      </c>
      <c r="AG46" s="202">
        <v>0</v>
      </c>
      <c r="AH46" s="202">
        <v>480827</v>
      </c>
      <c r="AI46" s="202">
        <v>9</v>
      </c>
      <c r="AJ46" s="202">
        <v>11767789</v>
      </c>
      <c r="AK46" s="203">
        <f t="shared" si="62"/>
        <v>9</v>
      </c>
      <c r="AL46" s="203">
        <f t="shared" si="62"/>
        <v>12248616</v>
      </c>
      <c r="AM46" s="204"/>
      <c r="AN46" s="204">
        <f t="shared" si="63"/>
        <v>19</v>
      </c>
      <c r="AO46" s="204">
        <f t="shared" si="63"/>
        <v>81472077</v>
      </c>
      <c r="AP46" s="203"/>
      <c r="AQ46" s="206">
        <f t="shared" si="64"/>
        <v>104</v>
      </c>
      <c r="AR46" s="207">
        <f t="shared" si="64"/>
        <v>200713913</v>
      </c>
    </row>
    <row r="47" spans="1:44">
      <c r="A47" s="2"/>
      <c r="B47" s="3" t="s">
        <v>41</v>
      </c>
      <c r="C47" s="209">
        <f>SUM(C40:C46)</f>
        <v>15</v>
      </c>
      <c r="D47" s="209">
        <f>SUM(D40:D46)</f>
        <v>23260366</v>
      </c>
      <c r="E47" s="209">
        <f t="shared" ref="E47:U47" si="79">SUM(E40:E46)</f>
        <v>31</v>
      </c>
      <c r="F47" s="209">
        <f t="shared" si="79"/>
        <v>103477163</v>
      </c>
      <c r="G47" s="209">
        <f t="shared" si="79"/>
        <v>0</v>
      </c>
      <c r="H47" s="209">
        <f t="shared" si="79"/>
        <v>221640</v>
      </c>
      <c r="I47" s="209">
        <f t="shared" si="79"/>
        <v>46</v>
      </c>
      <c r="J47" s="209">
        <f t="shared" si="79"/>
        <v>126959169</v>
      </c>
      <c r="K47" s="210"/>
      <c r="L47" s="209">
        <f t="shared" ref="L47" si="80">SUM(L40:L46)</f>
        <v>200</v>
      </c>
      <c r="M47" s="209">
        <f t="shared" si="79"/>
        <v>13</v>
      </c>
      <c r="N47" s="209">
        <f t="shared" si="79"/>
        <v>38955887</v>
      </c>
      <c r="O47" s="209">
        <f t="shared" si="79"/>
        <v>167</v>
      </c>
      <c r="P47" s="209">
        <f t="shared" si="79"/>
        <v>393446527</v>
      </c>
      <c r="Q47" s="209">
        <f t="shared" si="79"/>
        <v>180</v>
      </c>
      <c r="R47" s="209">
        <f t="shared" si="79"/>
        <v>432402414</v>
      </c>
      <c r="S47" s="210"/>
      <c r="T47" s="209">
        <f t="shared" si="79"/>
        <v>226</v>
      </c>
      <c r="U47" s="209">
        <f t="shared" si="79"/>
        <v>559361583</v>
      </c>
      <c r="V47" s="203"/>
      <c r="W47" s="209">
        <f>SUM(W40:W46)</f>
        <v>16</v>
      </c>
      <c r="X47" s="209">
        <f t="shared" ref="X47:AD47" si="81">SUM(X40:X46)</f>
        <v>76523798</v>
      </c>
      <c r="Y47" s="209">
        <f t="shared" si="81"/>
        <v>0</v>
      </c>
      <c r="Z47" s="209">
        <f t="shared" si="81"/>
        <v>0</v>
      </c>
      <c r="AA47" s="211">
        <f t="shared" si="81"/>
        <v>0</v>
      </c>
      <c r="AB47" s="211">
        <f t="shared" si="81"/>
        <v>0</v>
      </c>
      <c r="AC47" s="209">
        <f t="shared" si="81"/>
        <v>16</v>
      </c>
      <c r="AD47" s="209">
        <f t="shared" si="81"/>
        <v>76523798</v>
      </c>
      <c r="AE47" s="210"/>
      <c r="AF47" s="209">
        <f t="shared" ref="AF47" si="82">SUM(AF40:AF46)</f>
        <v>39</v>
      </c>
      <c r="AG47" s="209">
        <f t="shared" ref="AG47:AL47" si="83">SUM(AG40:AG46)</f>
        <v>0</v>
      </c>
      <c r="AH47" s="209">
        <f t="shared" si="83"/>
        <v>8313209</v>
      </c>
      <c r="AI47" s="209">
        <f t="shared" si="83"/>
        <v>9</v>
      </c>
      <c r="AJ47" s="209">
        <f t="shared" si="83"/>
        <v>11767789</v>
      </c>
      <c r="AK47" s="209">
        <f t="shared" si="83"/>
        <v>9</v>
      </c>
      <c r="AL47" s="209">
        <f t="shared" si="83"/>
        <v>20080998</v>
      </c>
      <c r="AM47" s="210"/>
      <c r="AN47" s="209">
        <f t="shared" ref="AN47:AR47" si="84">SUM(AN40:AN46)</f>
        <v>25</v>
      </c>
      <c r="AO47" s="209">
        <f t="shared" si="84"/>
        <v>96604796</v>
      </c>
      <c r="AP47" s="203"/>
      <c r="AQ47" s="212">
        <f t="shared" si="84"/>
        <v>251</v>
      </c>
      <c r="AR47" s="213">
        <f t="shared" si="84"/>
        <v>655966379</v>
      </c>
    </row>
    <row r="48" spans="1:44">
      <c r="A48" s="1" t="s">
        <v>42</v>
      </c>
      <c r="B48" t="s">
        <v>43</v>
      </c>
      <c r="C48" s="202">
        <v>0</v>
      </c>
      <c r="D48" s="202">
        <v>100000</v>
      </c>
      <c r="E48" s="202">
        <v>0</v>
      </c>
      <c r="F48" s="202">
        <v>200000</v>
      </c>
      <c r="G48" s="202">
        <v>0</v>
      </c>
      <c r="H48" s="202">
        <v>0</v>
      </c>
      <c r="I48" s="203">
        <f t="shared" ref="I48:J73" si="85">C48+E48+G48</f>
        <v>0</v>
      </c>
      <c r="J48" s="203">
        <f t="shared" si="85"/>
        <v>300000</v>
      </c>
      <c r="K48" s="204"/>
      <c r="L48" s="202">
        <v>2</v>
      </c>
      <c r="M48" s="202">
        <v>0</v>
      </c>
      <c r="N48" s="202">
        <v>360249</v>
      </c>
      <c r="O48" s="202">
        <v>0</v>
      </c>
      <c r="P48" s="202">
        <v>150000</v>
      </c>
      <c r="Q48" s="203">
        <f t="shared" ref="Q48:R66" si="86">O48+M48</f>
        <v>0</v>
      </c>
      <c r="R48" s="203">
        <f t="shared" si="86"/>
        <v>510249</v>
      </c>
      <c r="S48" s="204"/>
      <c r="T48" s="204">
        <f t="shared" ref="T48:T73" si="87">Q48+I48</f>
        <v>0</v>
      </c>
      <c r="U48" s="204">
        <f t="shared" ref="U48:U73" si="88">R48+J48</f>
        <v>810249</v>
      </c>
      <c r="V48" s="203"/>
      <c r="W48" s="202">
        <v>0</v>
      </c>
      <c r="X48" s="202">
        <v>0</v>
      </c>
      <c r="Y48" s="202">
        <v>0</v>
      </c>
      <c r="Z48" s="202">
        <v>0</v>
      </c>
      <c r="AA48" s="205"/>
      <c r="AB48" s="205"/>
      <c r="AC48" s="203">
        <f t="shared" ref="AC48:AD73" si="89">W48+Y48</f>
        <v>0</v>
      </c>
      <c r="AD48" s="203">
        <f t="shared" si="89"/>
        <v>0</v>
      </c>
      <c r="AE48" s="204"/>
      <c r="AF48" s="202">
        <v>0</v>
      </c>
      <c r="AG48" s="202">
        <v>0</v>
      </c>
      <c r="AH48" s="202">
        <v>0</v>
      </c>
      <c r="AI48" s="202">
        <v>0</v>
      </c>
      <c r="AJ48" s="202">
        <v>0</v>
      </c>
      <c r="AK48" s="203">
        <f t="shared" ref="AK48:AL73" si="90">AI48+AG48</f>
        <v>0</v>
      </c>
      <c r="AL48" s="203">
        <f t="shared" si="90"/>
        <v>0</v>
      </c>
      <c r="AM48" s="204"/>
      <c r="AN48" s="204">
        <f t="shared" ref="AN48:AN73" si="91">AK48+AC48</f>
        <v>0</v>
      </c>
      <c r="AO48" s="204">
        <f t="shared" ref="AO48:AO73" si="92">AL48+AD48</f>
        <v>0</v>
      </c>
      <c r="AP48" s="203"/>
      <c r="AQ48" s="206">
        <f t="shared" ref="AQ48:AQ73" si="93">AN48+T48</f>
        <v>0</v>
      </c>
      <c r="AR48" s="207">
        <f t="shared" ref="AR48:AR73" si="94">AO48+U48</f>
        <v>810249</v>
      </c>
    </row>
    <row r="49" spans="1:44" s="296" customFormat="1">
      <c r="A49" s="1" t="s">
        <v>42</v>
      </c>
      <c r="B49" s="296" t="s">
        <v>67</v>
      </c>
      <c r="C49" s="202">
        <v>26</v>
      </c>
      <c r="D49" s="202">
        <v>1069791</v>
      </c>
      <c r="E49" s="202">
        <v>0</v>
      </c>
      <c r="F49" s="202">
        <v>0</v>
      </c>
      <c r="G49" s="202">
        <v>0</v>
      </c>
      <c r="H49" s="202">
        <v>0</v>
      </c>
      <c r="I49" s="203">
        <f t="shared" ref="I49" si="95">C49+E49+G49</f>
        <v>26</v>
      </c>
      <c r="J49" s="203">
        <f t="shared" ref="J49" si="96">D49+F49+H49</f>
        <v>1069791</v>
      </c>
      <c r="K49" s="204"/>
      <c r="L49" s="202">
        <v>0</v>
      </c>
      <c r="M49" s="202">
        <v>0</v>
      </c>
      <c r="N49" s="202">
        <v>0</v>
      </c>
      <c r="O49" s="202">
        <v>20</v>
      </c>
      <c r="P49" s="202">
        <v>757994</v>
      </c>
      <c r="Q49" s="203">
        <f t="shared" ref="Q49" si="97">O49+M49</f>
        <v>20</v>
      </c>
      <c r="R49" s="203">
        <f t="shared" ref="R49" si="98">P49+N49</f>
        <v>757994</v>
      </c>
      <c r="S49" s="204"/>
      <c r="T49" s="204">
        <f t="shared" ref="T49" si="99">Q49+I49</f>
        <v>46</v>
      </c>
      <c r="U49" s="204">
        <f t="shared" ref="U49" si="100">R49+J49</f>
        <v>1827785</v>
      </c>
      <c r="V49" s="203"/>
      <c r="W49" s="202">
        <v>0</v>
      </c>
      <c r="X49" s="202">
        <v>0</v>
      </c>
      <c r="Y49" s="202">
        <v>0</v>
      </c>
      <c r="Z49" s="202">
        <v>0</v>
      </c>
      <c r="AA49" s="205"/>
      <c r="AB49" s="205"/>
      <c r="AC49" s="203">
        <f t="shared" ref="AC49" si="101">W49+Y49</f>
        <v>0</v>
      </c>
      <c r="AD49" s="203">
        <f t="shared" ref="AD49" si="102">X49+Z49</f>
        <v>0</v>
      </c>
      <c r="AE49" s="204"/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3">
        <f t="shared" ref="AK49" si="103">AI49+AG49</f>
        <v>0</v>
      </c>
      <c r="AL49" s="203">
        <f t="shared" ref="AL49" si="104">AJ49+AH49</f>
        <v>0</v>
      </c>
      <c r="AM49" s="204"/>
      <c r="AN49" s="204">
        <f t="shared" ref="AN49" si="105">AK49+AC49</f>
        <v>0</v>
      </c>
      <c r="AO49" s="204">
        <f t="shared" ref="AO49" si="106">AL49+AD49</f>
        <v>0</v>
      </c>
      <c r="AP49" s="203"/>
      <c r="AQ49" s="206">
        <f t="shared" ref="AQ49" si="107">AN49+T49</f>
        <v>46</v>
      </c>
      <c r="AR49" s="207">
        <f t="shared" ref="AR49" si="108">AO49+U49</f>
        <v>1827785</v>
      </c>
    </row>
    <row r="50" spans="1:44">
      <c r="A50" s="1" t="s">
        <v>42</v>
      </c>
      <c r="B50" t="s">
        <v>154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3">
        <f t="shared" si="85"/>
        <v>0</v>
      </c>
      <c r="J50" s="203">
        <f t="shared" si="85"/>
        <v>0</v>
      </c>
      <c r="K50" s="204"/>
      <c r="L50" s="202">
        <v>1</v>
      </c>
      <c r="M50" s="202">
        <v>0</v>
      </c>
      <c r="N50" s="202">
        <v>10800</v>
      </c>
      <c r="O50" s="202">
        <v>52</v>
      </c>
      <c r="P50" s="202">
        <v>4469391</v>
      </c>
      <c r="Q50" s="203">
        <f t="shared" si="86"/>
        <v>52</v>
      </c>
      <c r="R50" s="203">
        <f t="shared" si="86"/>
        <v>4480191</v>
      </c>
      <c r="S50" s="204"/>
      <c r="T50" s="204">
        <f t="shared" si="87"/>
        <v>52</v>
      </c>
      <c r="U50" s="204">
        <f t="shared" si="88"/>
        <v>4480191</v>
      </c>
      <c r="V50" s="203"/>
      <c r="W50" s="202">
        <v>0</v>
      </c>
      <c r="X50" s="202">
        <v>0</v>
      </c>
      <c r="Y50" s="202">
        <v>0</v>
      </c>
      <c r="Z50" s="202">
        <v>0</v>
      </c>
      <c r="AA50" s="205"/>
      <c r="AB50" s="205"/>
      <c r="AC50" s="203">
        <f t="shared" si="89"/>
        <v>0</v>
      </c>
      <c r="AD50" s="203">
        <f t="shared" si="89"/>
        <v>0</v>
      </c>
      <c r="AE50" s="204"/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3">
        <f t="shared" si="90"/>
        <v>0</v>
      </c>
      <c r="AL50" s="203">
        <f t="shared" si="90"/>
        <v>0</v>
      </c>
      <c r="AM50" s="204"/>
      <c r="AN50" s="204">
        <f t="shared" si="91"/>
        <v>0</v>
      </c>
      <c r="AO50" s="204">
        <f t="shared" si="92"/>
        <v>0</v>
      </c>
      <c r="AP50" s="203"/>
      <c r="AQ50" s="206">
        <f t="shared" si="93"/>
        <v>52</v>
      </c>
      <c r="AR50" s="207">
        <f t="shared" si="94"/>
        <v>4480191</v>
      </c>
    </row>
    <row r="51" spans="1:44">
      <c r="A51" s="1" t="s">
        <v>42</v>
      </c>
      <c r="B51" t="s">
        <v>44</v>
      </c>
      <c r="C51" s="202">
        <v>2</v>
      </c>
      <c r="D51" s="202">
        <v>492398</v>
      </c>
      <c r="E51" s="202">
        <v>0</v>
      </c>
      <c r="F51" s="202">
        <v>0</v>
      </c>
      <c r="G51" s="202">
        <v>0</v>
      </c>
      <c r="H51" s="202">
        <v>0</v>
      </c>
      <c r="I51" s="203">
        <f t="shared" si="85"/>
        <v>2</v>
      </c>
      <c r="J51" s="203">
        <f t="shared" si="85"/>
        <v>492398</v>
      </c>
      <c r="K51" s="204"/>
      <c r="L51" s="202">
        <v>1</v>
      </c>
      <c r="M51" s="202">
        <v>0</v>
      </c>
      <c r="N51" s="202">
        <v>98505</v>
      </c>
      <c r="O51" s="202">
        <v>31</v>
      </c>
      <c r="P51" s="202">
        <v>4755133</v>
      </c>
      <c r="Q51" s="203">
        <f t="shared" si="86"/>
        <v>31</v>
      </c>
      <c r="R51" s="203">
        <f t="shared" si="86"/>
        <v>4853638</v>
      </c>
      <c r="S51" s="204"/>
      <c r="T51" s="204">
        <f t="shared" si="87"/>
        <v>33</v>
      </c>
      <c r="U51" s="204">
        <f t="shared" si="88"/>
        <v>5346036</v>
      </c>
      <c r="V51" s="203"/>
      <c r="W51" s="202">
        <v>0</v>
      </c>
      <c r="X51" s="202">
        <v>0</v>
      </c>
      <c r="Y51" s="202">
        <v>0</v>
      </c>
      <c r="Z51" s="202">
        <v>0</v>
      </c>
      <c r="AA51" s="205"/>
      <c r="AB51" s="205"/>
      <c r="AC51" s="203">
        <f t="shared" si="89"/>
        <v>0</v>
      </c>
      <c r="AD51" s="203">
        <f t="shared" si="89"/>
        <v>0</v>
      </c>
      <c r="AE51" s="204"/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3">
        <f t="shared" si="90"/>
        <v>0</v>
      </c>
      <c r="AL51" s="203">
        <f t="shared" si="90"/>
        <v>0</v>
      </c>
      <c r="AM51" s="204"/>
      <c r="AN51" s="204">
        <f t="shared" si="91"/>
        <v>0</v>
      </c>
      <c r="AO51" s="204">
        <f t="shared" si="92"/>
        <v>0</v>
      </c>
      <c r="AP51" s="203"/>
      <c r="AQ51" s="206">
        <f t="shared" si="93"/>
        <v>33</v>
      </c>
      <c r="AR51" s="207">
        <f t="shared" si="94"/>
        <v>5346036</v>
      </c>
    </row>
    <row r="52" spans="1:44">
      <c r="A52" s="1" t="s">
        <v>42</v>
      </c>
      <c r="B52" t="s">
        <v>45</v>
      </c>
      <c r="C52" s="202">
        <v>0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3">
        <f t="shared" si="85"/>
        <v>0</v>
      </c>
      <c r="J52" s="203">
        <f t="shared" si="85"/>
        <v>0</v>
      </c>
      <c r="K52" s="204"/>
      <c r="L52" s="202">
        <v>0</v>
      </c>
      <c r="M52" s="202">
        <v>0</v>
      </c>
      <c r="N52" s="202">
        <v>0</v>
      </c>
      <c r="O52" s="202">
        <v>2</v>
      </c>
      <c r="P52" s="202">
        <v>172247</v>
      </c>
      <c r="Q52" s="203">
        <f t="shared" si="86"/>
        <v>2</v>
      </c>
      <c r="R52" s="203">
        <f t="shared" si="86"/>
        <v>172247</v>
      </c>
      <c r="S52" s="204"/>
      <c r="T52" s="204">
        <f t="shared" si="87"/>
        <v>2</v>
      </c>
      <c r="U52" s="204">
        <f t="shared" si="88"/>
        <v>172247</v>
      </c>
      <c r="V52" s="203"/>
      <c r="W52" s="202">
        <v>0</v>
      </c>
      <c r="X52" s="202">
        <v>0</v>
      </c>
      <c r="Y52" s="202">
        <v>0</v>
      </c>
      <c r="Z52" s="202">
        <v>0</v>
      </c>
      <c r="AA52" s="205"/>
      <c r="AB52" s="205"/>
      <c r="AC52" s="203">
        <f t="shared" si="89"/>
        <v>0</v>
      </c>
      <c r="AD52" s="203">
        <f t="shared" si="89"/>
        <v>0</v>
      </c>
      <c r="AE52" s="204"/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3">
        <f t="shared" si="90"/>
        <v>0</v>
      </c>
      <c r="AL52" s="203">
        <f t="shared" si="90"/>
        <v>0</v>
      </c>
      <c r="AM52" s="204"/>
      <c r="AN52" s="204">
        <f t="shared" si="91"/>
        <v>0</v>
      </c>
      <c r="AO52" s="204">
        <f t="shared" si="92"/>
        <v>0</v>
      </c>
      <c r="AP52" s="203"/>
      <c r="AQ52" s="206">
        <f t="shared" si="93"/>
        <v>2</v>
      </c>
      <c r="AR52" s="207">
        <f t="shared" si="94"/>
        <v>172247</v>
      </c>
    </row>
    <row r="53" spans="1:44">
      <c r="A53" s="1" t="s">
        <v>42</v>
      </c>
      <c r="B53" t="s">
        <v>46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3">
        <f t="shared" si="85"/>
        <v>0</v>
      </c>
      <c r="J53" s="203">
        <f t="shared" si="85"/>
        <v>0</v>
      </c>
      <c r="K53" s="204"/>
      <c r="L53" s="202">
        <v>0</v>
      </c>
      <c r="M53" s="202">
        <v>0</v>
      </c>
      <c r="N53" s="202">
        <v>0</v>
      </c>
      <c r="O53" s="202">
        <v>64</v>
      </c>
      <c r="P53" s="202">
        <v>9916207</v>
      </c>
      <c r="Q53" s="203">
        <f t="shared" si="86"/>
        <v>64</v>
      </c>
      <c r="R53" s="203">
        <f t="shared" si="86"/>
        <v>9916207</v>
      </c>
      <c r="S53" s="204"/>
      <c r="T53" s="204">
        <f t="shared" si="87"/>
        <v>64</v>
      </c>
      <c r="U53" s="204">
        <f t="shared" si="88"/>
        <v>9916207</v>
      </c>
      <c r="V53" s="203"/>
      <c r="W53" s="202">
        <v>0</v>
      </c>
      <c r="X53" s="202">
        <v>0</v>
      </c>
      <c r="Y53" s="202">
        <v>0</v>
      </c>
      <c r="Z53" s="202">
        <v>0</v>
      </c>
      <c r="AA53" s="205"/>
      <c r="AB53" s="205"/>
      <c r="AC53" s="203">
        <f t="shared" si="89"/>
        <v>0</v>
      </c>
      <c r="AD53" s="203">
        <f t="shared" si="89"/>
        <v>0</v>
      </c>
      <c r="AE53" s="204"/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3">
        <f t="shared" si="90"/>
        <v>0</v>
      </c>
      <c r="AL53" s="203">
        <f t="shared" si="90"/>
        <v>0</v>
      </c>
      <c r="AM53" s="204"/>
      <c r="AN53" s="204">
        <f t="shared" si="91"/>
        <v>0</v>
      </c>
      <c r="AO53" s="204">
        <f t="shared" si="92"/>
        <v>0</v>
      </c>
      <c r="AP53" s="203"/>
      <c r="AQ53" s="206">
        <f t="shared" si="93"/>
        <v>64</v>
      </c>
      <c r="AR53" s="207">
        <f t="shared" si="94"/>
        <v>9916207</v>
      </c>
    </row>
    <row r="54" spans="1:44">
      <c r="A54" s="1" t="s">
        <v>42</v>
      </c>
      <c r="B54" t="s">
        <v>47</v>
      </c>
      <c r="C54" s="202">
        <v>52</v>
      </c>
      <c r="D54" s="202">
        <v>11807330</v>
      </c>
      <c r="E54" s="202">
        <v>0</v>
      </c>
      <c r="F54" s="202">
        <v>0</v>
      </c>
      <c r="G54" s="202">
        <v>0</v>
      </c>
      <c r="H54" s="202">
        <v>0</v>
      </c>
      <c r="I54" s="203">
        <f t="shared" si="85"/>
        <v>52</v>
      </c>
      <c r="J54" s="203">
        <f t="shared" si="85"/>
        <v>11807330</v>
      </c>
      <c r="K54" s="204"/>
      <c r="L54" s="202">
        <v>0</v>
      </c>
      <c r="M54" s="202">
        <v>0</v>
      </c>
      <c r="N54" s="202">
        <v>0</v>
      </c>
      <c r="O54" s="202">
        <v>100</v>
      </c>
      <c r="P54" s="202">
        <v>18740154</v>
      </c>
      <c r="Q54" s="203">
        <f t="shared" si="86"/>
        <v>100</v>
      </c>
      <c r="R54" s="203">
        <f t="shared" si="86"/>
        <v>18740154</v>
      </c>
      <c r="S54" s="204"/>
      <c r="T54" s="204">
        <f t="shared" si="87"/>
        <v>152</v>
      </c>
      <c r="U54" s="204">
        <f t="shared" si="88"/>
        <v>30547484</v>
      </c>
      <c r="V54" s="203"/>
      <c r="W54" s="202">
        <v>0</v>
      </c>
      <c r="X54" s="202">
        <v>0</v>
      </c>
      <c r="Y54" s="202">
        <v>0</v>
      </c>
      <c r="Z54" s="202">
        <v>0</v>
      </c>
      <c r="AA54" s="205"/>
      <c r="AB54" s="205"/>
      <c r="AC54" s="203">
        <f t="shared" si="89"/>
        <v>0</v>
      </c>
      <c r="AD54" s="203">
        <f t="shared" si="89"/>
        <v>0</v>
      </c>
      <c r="AE54" s="204"/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3">
        <f t="shared" si="90"/>
        <v>0</v>
      </c>
      <c r="AL54" s="203">
        <f t="shared" si="90"/>
        <v>0</v>
      </c>
      <c r="AM54" s="204"/>
      <c r="AN54" s="204">
        <f t="shared" si="91"/>
        <v>0</v>
      </c>
      <c r="AO54" s="204">
        <f t="shared" si="92"/>
        <v>0</v>
      </c>
      <c r="AP54" s="203"/>
      <c r="AQ54" s="206">
        <f t="shared" si="93"/>
        <v>152</v>
      </c>
      <c r="AR54" s="207">
        <f t="shared" si="94"/>
        <v>30547484</v>
      </c>
    </row>
    <row r="55" spans="1:44">
      <c r="A55" s="1" t="s">
        <v>42</v>
      </c>
      <c r="B55" t="s">
        <v>48</v>
      </c>
      <c r="C55" s="202">
        <v>1</v>
      </c>
      <c r="D55" s="202">
        <v>54000</v>
      </c>
      <c r="E55" s="202">
        <v>2</v>
      </c>
      <c r="F55" s="202">
        <v>1773799</v>
      </c>
      <c r="G55" s="202">
        <v>0</v>
      </c>
      <c r="H55" s="202">
        <v>0</v>
      </c>
      <c r="I55" s="203">
        <f t="shared" si="85"/>
        <v>3</v>
      </c>
      <c r="J55" s="203">
        <f t="shared" si="85"/>
        <v>1827799</v>
      </c>
      <c r="K55" s="204"/>
      <c r="L55" s="202">
        <v>0</v>
      </c>
      <c r="M55" s="202">
        <v>0</v>
      </c>
      <c r="N55" s="202">
        <v>0</v>
      </c>
      <c r="O55" s="202">
        <v>18</v>
      </c>
      <c r="P55" s="202">
        <v>13825464</v>
      </c>
      <c r="Q55" s="203">
        <f t="shared" si="86"/>
        <v>18</v>
      </c>
      <c r="R55" s="203">
        <f t="shared" si="86"/>
        <v>13825464</v>
      </c>
      <c r="S55" s="204"/>
      <c r="T55" s="204">
        <f t="shared" si="87"/>
        <v>21</v>
      </c>
      <c r="U55" s="204">
        <f t="shared" si="88"/>
        <v>15653263</v>
      </c>
      <c r="V55" s="203"/>
      <c r="W55" s="202">
        <v>0</v>
      </c>
      <c r="X55" s="202">
        <v>0</v>
      </c>
      <c r="Y55" s="202">
        <v>0</v>
      </c>
      <c r="Z55" s="202">
        <v>0</v>
      </c>
      <c r="AA55" s="205"/>
      <c r="AB55" s="205"/>
      <c r="AC55" s="203">
        <f t="shared" si="89"/>
        <v>0</v>
      </c>
      <c r="AD55" s="203">
        <f t="shared" si="89"/>
        <v>0</v>
      </c>
      <c r="AE55" s="204"/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3">
        <f t="shared" si="90"/>
        <v>0</v>
      </c>
      <c r="AL55" s="203">
        <f t="shared" si="90"/>
        <v>0</v>
      </c>
      <c r="AM55" s="204"/>
      <c r="AN55" s="204">
        <f t="shared" si="91"/>
        <v>0</v>
      </c>
      <c r="AO55" s="204">
        <f t="shared" si="92"/>
        <v>0</v>
      </c>
      <c r="AP55" s="203"/>
      <c r="AQ55" s="206">
        <f t="shared" si="93"/>
        <v>21</v>
      </c>
      <c r="AR55" s="207">
        <f t="shared" si="94"/>
        <v>15653263</v>
      </c>
    </row>
    <row r="56" spans="1:44">
      <c r="A56" s="1" t="s">
        <v>42</v>
      </c>
      <c r="B56" t="s">
        <v>49</v>
      </c>
      <c r="C56" s="202">
        <v>14</v>
      </c>
      <c r="D56" s="202">
        <v>2652739</v>
      </c>
      <c r="E56" s="202">
        <v>0</v>
      </c>
      <c r="F56" s="202">
        <v>0</v>
      </c>
      <c r="G56" s="202">
        <v>0</v>
      </c>
      <c r="H56" s="202">
        <v>0</v>
      </c>
      <c r="I56" s="203">
        <f t="shared" si="85"/>
        <v>14</v>
      </c>
      <c r="J56" s="203">
        <f t="shared" si="85"/>
        <v>2652739</v>
      </c>
      <c r="K56" s="204"/>
      <c r="L56" s="202">
        <v>0</v>
      </c>
      <c r="M56" s="202">
        <v>0</v>
      </c>
      <c r="N56" s="202">
        <v>0</v>
      </c>
      <c r="O56" s="202">
        <v>38</v>
      </c>
      <c r="P56" s="202">
        <v>6700973</v>
      </c>
      <c r="Q56" s="203">
        <f t="shared" si="86"/>
        <v>38</v>
      </c>
      <c r="R56" s="203">
        <f t="shared" si="86"/>
        <v>6700973</v>
      </c>
      <c r="S56" s="204"/>
      <c r="T56" s="204">
        <f t="shared" si="87"/>
        <v>52</v>
      </c>
      <c r="U56" s="204">
        <f t="shared" si="88"/>
        <v>9353712</v>
      </c>
      <c r="V56" s="203"/>
      <c r="W56" s="202">
        <v>0</v>
      </c>
      <c r="X56" s="202">
        <v>0</v>
      </c>
      <c r="Y56" s="202">
        <v>0</v>
      </c>
      <c r="Z56" s="202">
        <v>0</v>
      </c>
      <c r="AA56" s="205"/>
      <c r="AB56" s="205"/>
      <c r="AC56" s="203">
        <f t="shared" si="89"/>
        <v>0</v>
      </c>
      <c r="AD56" s="203">
        <f t="shared" si="89"/>
        <v>0</v>
      </c>
      <c r="AE56" s="204"/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3">
        <f t="shared" si="90"/>
        <v>0</v>
      </c>
      <c r="AL56" s="203">
        <f t="shared" si="90"/>
        <v>0</v>
      </c>
      <c r="AM56" s="204"/>
      <c r="AN56" s="204">
        <f t="shared" si="91"/>
        <v>0</v>
      </c>
      <c r="AO56" s="204">
        <f t="shared" si="92"/>
        <v>0</v>
      </c>
      <c r="AP56" s="203"/>
      <c r="AQ56" s="206">
        <f t="shared" si="93"/>
        <v>52</v>
      </c>
      <c r="AR56" s="207">
        <f t="shared" si="94"/>
        <v>9353712</v>
      </c>
    </row>
    <row r="57" spans="1:44">
      <c r="A57" s="1" t="s">
        <v>42</v>
      </c>
      <c r="B57" t="s">
        <v>50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3">
        <f t="shared" si="85"/>
        <v>0</v>
      </c>
      <c r="J57" s="203">
        <f t="shared" si="85"/>
        <v>0</v>
      </c>
      <c r="K57" s="204"/>
      <c r="L57" s="202">
        <v>0</v>
      </c>
      <c r="M57" s="202">
        <v>0</v>
      </c>
      <c r="N57" s="202">
        <v>0</v>
      </c>
      <c r="O57" s="202">
        <v>10</v>
      </c>
      <c r="P57" s="202">
        <v>1688518</v>
      </c>
      <c r="Q57" s="203">
        <f t="shared" si="86"/>
        <v>10</v>
      </c>
      <c r="R57" s="203">
        <f t="shared" si="86"/>
        <v>1688518</v>
      </c>
      <c r="S57" s="204"/>
      <c r="T57" s="204">
        <f t="shared" si="87"/>
        <v>10</v>
      </c>
      <c r="U57" s="204">
        <f t="shared" si="88"/>
        <v>1688518</v>
      </c>
      <c r="V57" s="203"/>
      <c r="W57" s="202">
        <v>0</v>
      </c>
      <c r="X57" s="202">
        <v>0</v>
      </c>
      <c r="Y57" s="202">
        <v>0</v>
      </c>
      <c r="Z57" s="202">
        <v>0</v>
      </c>
      <c r="AA57" s="205"/>
      <c r="AB57" s="205"/>
      <c r="AC57" s="203">
        <f t="shared" si="89"/>
        <v>0</v>
      </c>
      <c r="AD57" s="203">
        <f t="shared" si="89"/>
        <v>0</v>
      </c>
      <c r="AE57" s="204"/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3">
        <f t="shared" si="90"/>
        <v>0</v>
      </c>
      <c r="AL57" s="203">
        <f t="shared" si="90"/>
        <v>0</v>
      </c>
      <c r="AM57" s="204"/>
      <c r="AN57" s="204">
        <f t="shared" si="91"/>
        <v>0</v>
      </c>
      <c r="AO57" s="204">
        <f t="shared" si="92"/>
        <v>0</v>
      </c>
      <c r="AP57" s="203"/>
      <c r="AQ57" s="206">
        <f t="shared" si="93"/>
        <v>10</v>
      </c>
      <c r="AR57" s="207">
        <f t="shared" si="94"/>
        <v>1688518</v>
      </c>
    </row>
    <row r="58" spans="1:44">
      <c r="A58" s="1" t="s">
        <v>42</v>
      </c>
      <c r="B58" t="s">
        <v>51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3">
        <f t="shared" si="85"/>
        <v>0</v>
      </c>
      <c r="J58" s="203">
        <f t="shared" si="85"/>
        <v>0</v>
      </c>
      <c r="K58" s="204"/>
      <c r="L58" s="202">
        <v>0</v>
      </c>
      <c r="M58" s="202">
        <v>0</v>
      </c>
      <c r="N58" s="202">
        <v>0</v>
      </c>
      <c r="O58" s="202">
        <v>9</v>
      </c>
      <c r="P58" s="202">
        <v>1512698</v>
      </c>
      <c r="Q58" s="203">
        <f t="shared" si="86"/>
        <v>9</v>
      </c>
      <c r="R58" s="203">
        <f t="shared" si="86"/>
        <v>1512698</v>
      </c>
      <c r="S58" s="204"/>
      <c r="T58" s="204">
        <f t="shared" si="87"/>
        <v>9</v>
      </c>
      <c r="U58" s="204">
        <f t="shared" si="88"/>
        <v>1512698</v>
      </c>
      <c r="V58" s="203"/>
      <c r="W58" s="202">
        <v>0</v>
      </c>
      <c r="X58" s="202">
        <v>0</v>
      </c>
      <c r="Y58" s="202">
        <v>0</v>
      </c>
      <c r="Z58" s="202">
        <v>0</v>
      </c>
      <c r="AA58" s="205"/>
      <c r="AB58" s="205"/>
      <c r="AC58" s="203">
        <f t="shared" si="89"/>
        <v>0</v>
      </c>
      <c r="AD58" s="203">
        <f t="shared" si="89"/>
        <v>0</v>
      </c>
      <c r="AE58" s="204"/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3">
        <f t="shared" si="90"/>
        <v>0</v>
      </c>
      <c r="AL58" s="203">
        <f t="shared" si="90"/>
        <v>0</v>
      </c>
      <c r="AM58" s="204"/>
      <c r="AN58" s="204">
        <f t="shared" si="91"/>
        <v>0</v>
      </c>
      <c r="AO58" s="204">
        <f t="shared" si="92"/>
        <v>0</v>
      </c>
      <c r="AP58" s="203"/>
      <c r="AQ58" s="206">
        <f t="shared" si="93"/>
        <v>9</v>
      </c>
      <c r="AR58" s="207">
        <f t="shared" si="94"/>
        <v>1512698</v>
      </c>
    </row>
    <row r="59" spans="1:44">
      <c r="A59" s="1" t="s">
        <v>42</v>
      </c>
      <c r="B59" t="s">
        <v>52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3">
        <f t="shared" si="85"/>
        <v>0</v>
      </c>
      <c r="J59" s="203">
        <f t="shared" si="85"/>
        <v>0</v>
      </c>
      <c r="K59" s="204"/>
      <c r="L59" s="202">
        <v>0</v>
      </c>
      <c r="M59" s="202">
        <v>0</v>
      </c>
      <c r="N59" s="202">
        <v>0</v>
      </c>
      <c r="O59" s="202">
        <v>4</v>
      </c>
      <c r="P59" s="202">
        <v>569778</v>
      </c>
      <c r="Q59" s="203">
        <f t="shared" si="86"/>
        <v>4</v>
      </c>
      <c r="R59" s="203">
        <f t="shared" si="86"/>
        <v>569778</v>
      </c>
      <c r="S59" s="204"/>
      <c r="T59" s="204">
        <f t="shared" si="87"/>
        <v>4</v>
      </c>
      <c r="U59" s="204">
        <f t="shared" si="88"/>
        <v>569778</v>
      </c>
      <c r="V59" s="203"/>
      <c r="W59" s="202">
        <v>0</v>
      </c>
      <c r="X59" s="202">
        <v>0</v>
      </c>
      <c r="Y59" s="202">
        <v>0</v>
      </c>
      <c r="Z59" s="202">
        <v>0</v>
      </c>
      <c r="AA59" s="205"/>
      <c r="AB59" s="205"/>
      <c r="AC59" s="203">
        <f t="shared" si="89"/>
        <v>0</v>
      </c>
      <c r="AD59" s="203">
        <f t="shared" si="89"/>
        <v>0</v>
      </c>
      <c r="AE59" s="204"/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3">
        <f t="shared" si="90"/>
        <v>0</v>
      </c>
      <c r="AL59" s="203">
        <f t="shared" si="90"/>
        <v>0</v>
      </c>
      <c r="AM59" s="204"/>
      <c r="AN59" s="204">
        <f t="shared" si="91"/>
        <v>0</v>
      </c>
      <c r="AO59" s="204">
        <f t="shared" si="92"/>
        <v>0</v>
      </c>
      <c r="AP59" s="203"/>
      <c r="AQ59" s="206">
        <f t="shared" si="93"/>
        <v>4</v>
      </c>
      <c r="AR59" s="207">
        <f t="shared" si="94"/>
        <v>569778</v>
      </c>
    </row>
    <row r="60" spans="1:44">
      <c r="A60" s="1" t="s">
        <v>42</v>
      </c>
      <c r="B60" t="s">
        <v>159</v>
      </c>
      <c r="C60" s="202">
        <v>0</v>
      </c>
      <c r="D60" s="202">
        <v>75000</v>
      </c>
      <c r="E60" s="202">
        <v>0</v>
      </c>
      <c r="F60" s="202">
        <v>0</v>
      </c>
      <c r="G60" s="202">
        <v>0</v>
      </c>
      <c r="H60" s="202">
        <v>0</v>
      </c>
      <c r="I60" s="203">
        <f t="shared" ref="I60" si="109">C60+E60+G60</f>
        <v>0</v>
      </c>
      <c r="J60" s="203">
        <f t="shared" ref="J60" si="110">D60+F60+H60</f>
        <v>75000</v>
      </c>
      <c r="K60" s="204"/>
      <c r="L60" s="202">
        <v>0</v>
      </c>
      <c r="M60" s="202">
        <v>0</v>
      </c>
      <c r="N60" s="202">
        <v>0</v>
      </c>
      <c r="O60" s="202">
        <v>0</v>
      </c>
      <c r="P60" s="202">
        <v>158370</v>
      </c>
      <c r="Q60" s="203">
        <f t="shared" ref="Q60" si="111">O60+M60</f>
        <v>0</v>
      </c>
      <c r="R60" s="203">
        <f t="shared" ref="R60" si="112">P60+N60</f>
        <v>158370</v>
      </c>
      <c r="S60" s="204"/>
      <c r="T60" s="204">
        <f t="shared" ref="T60" si="113">Q60+I60</f>
        <v>0</v>
      </c>
      <c r="U60" s="204">
        <f t="shared" ref="U60" si="114">R60+J60</f>
        <v>233370</v>
      </c>
      <c r="V60" s="203"/>
      <c r="W60" s="202">
        <v>0</v>
      </c>
      <c r="X60" s="202">
        <v>0</v>
      </c>
      <c r="Y60" s="202">
        <v>0</v>
      </c>
      <c r="Z60" s="202">
        <v>0</v>
      </c>
      <c r="AA60" s="205"/>
      <c r="AB60" s="205"/>
      <c r="AC60" s="203">
        <f t="shared" ref="AC60" si="115">W60+Y60</f>
        <v>0</v>
      </c>
      <c r="AD60" s="203">
        <f t="shared" ref="AD60" si="116">X60+Z60</f>
        <v>0</v>
      </c>
      <c r="AE60" s="204"/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3">
        <f t="shared" ref="AK60" si="117">AI60+AG60</f>
        <v>0</v>
      </c>
      <c r="AL60" s="203">
        <f t="shared" ref="AL60" si="118">AJ60+AH60</f>
        <v>0</v>
      </c>
      <c r="AM60" s="204"/>
      <c r="AN60" s="204">
        <f t="shared" ref="AN60" si="119">AK60+AC60</f>
        <v>0</v>
      </c>
      <c r="AO60" s="204">
        <f t="shared" ref="AO60" si="120">AL60+AD60</f>
        <v>0</v>
      </c>
      <c r="AP60" s="203"/>
      <c r="AQ60" s="206">
        <f t="shared" ref="AQ60" si="121">AN60+T60</f>
        <v>0</v>
      </c>
      <c r="AR60" s="207">
        <f t="shared" ref="AR60" si="122">AO60+U60</f>
        <v>233370</v>
      </c>
    </row>
    <row r="61" spans="1:44">
      <c r="A61" s="1" t="s">
        <v>42</v>
      </c>
      <c r="B61" t="s">
        <v>53</v>
      </c>
      <c r="C61" s="202">
        <v>22</v>
      </c>
      <c r="D61" s="202">
        <v>2507819</v>
      </c>
      <c r="E61" s="202">
        <v>0</v>
      </c>
      <c r="F61" s="202">
        <v>0</v>
      </c>
      <c r="G61" s="202">
        <v>0</v>
      </c>
      <c r="H61" s="202">
        <v>0</v>
      </c>
      <c r="I61" s="203">
        <f t="shared" si="85"/>
        <v>22</v>
      </c>
      <c r="J61" s="203">
        <f t="shared" si="85"/>
        <v>2507819</v>
      </c>
      <c r="K61" s="204"/>
      <c r="L61" s="202">
        <v>0</v>
      </c>
      <c r="M61" s="202">
        <v>0</v>
      </c>
      <c r="N61" s="202">
        <v>0</v>
      </c>
      <c r="O61" s="202">
        <v>25</v>
      </c>
      <c r="P61" s="202">
        <v>3009981</v>
      </c>
      <c r="Q61" s="203">
        <f t="shared" si="86"/>
        <v>25</v>
      </c>
      <c r="R61" s="203">
        <f t="shared" si="86"/>
        <v>3009981</v>
      </c>
      <c r="S61" s="204"/>
      <c r="T61" s="204">
        <f t="shared" si="87"/>
        <v>47</v>
      </c>
      <c r="U61" s="204">
        <f t="shared" si="88"/>
        <v>5517800</v>
      </c>
      <c r="V61" s="203"/>
      <c r="W61" s="202">
        <v>0</v>
      </c>
      <c r="X61" s="202">
        <v>0</v>
      </c>
      <c r="Y61" s="202">
        <v>0</v>
      </c>
      <c r="Z61" s="202">
        <v>0</v>
      </c>
      <c r="AA61" s="205"/>
      <c r="AB61" s="205"/>
      <c r="AC61" s="203">
        <f t="shared" si="89"/>
        <v>0</v>
      </c>
      <c r="AD61" s="203">
        <f t="shared" si="89"/>
        <v>0</v>
      </c>
      <c r="AE61" s="204"/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3">
        <f t="shared" si="90"/>
        <v>0</v>
      </c>
      <c r="AL61" s="203">
        <f t="shared" si="90"/>
        <v>0</v>
      </c>
      <c r="AM61" s="204"/>
      <c r="AN61" s="204">
        <f t="shared" si="91"/>
        <v>0</v>
      </c>
      <c r="AO61" s="204">
        <f t="shared" si="92"/>
        <v>0</v>
      </c>
      <c r="AP61" s="203"/>
      <c r="AQ61" s="206">
        <f t="shared" si="93"/>
        <v>47</v>
      </c>
      <c r="AR61" s="207">
        <f t="shared" si="94"/>
        <v>5517800</v>
      </c>
    </row>
    <row r="62" spans="1:44">
      <c r="A62" s="1" t="s">
        <v>42</v>
      </c>
      <c r="B62" t="s">
        <v>54</v>
      </c>
      <c r="C62" s="202">
        <v>50</v>
      </c>
      <c r="D62" s="202">
        <v>553966</v>
      </c>
      <c r="E62" s="202">
        <v>3</v>
      </c>
      <c r="F62" s="202">
        <v>35000</v>
      </c>
      <c r="G62" s="202">
        <v>0</v>
      </c>
      <c r="H62" s="202">
        <v>0</v>
      </c>
      <c r="I62" s="203">
        <f t="shared" si="85"/>
        <v>53</v>
      </c>
      <c r="J62" s="203">
        <f t="shared" si="85"/>
        <v>588966</v>
      </c>
      <c r="K62" s="204"/>
      <c r="L62" s="202">
        <v>0</v>
      </c>
      <c r="M62" s="202">
        <v>0</v>
      </c>
      <c r="N62" s="202">
        <v>0</v>
      </c>
      <c r="O62" s="202">
        <v>6</v>
      </c>
      <c r="P62" s="202">
        <v>220239</v>
      </c>
      <c r="Q62" s="203">
        <f t="shared" si="86"/>
        <v>6</v>
      </c>
      <c r="R62" s="203">
        <f t="shared" si="86"/>
        <v>220239</v>
      </c>
      <c r="S62" s="204"/>
      <c r="T62" s="204">
        <f t="shared" si="87"/>
        <v>59</v>
      </c>
      <c r="U62" s="204">
        <f t="shared" si="88"/>
        <v>809205</v>
      </c>
      <c r="V62" s="203"/>
      <c r="W62" s="202">
        <v>0</v>
      </c>
      <c r="X62" s="202">
        <v>0</v>
      </c>
      <c r="Y62" s="202">
        <v>0</v>
      </c>
      <c r="Z62" s="202">
        <v>0</v>
      </c>
      <c r="AA62" s="205"/>
      <c r="AB62" s="205"/>
      <c r="AC62" s="203">
        <f t="shared" si="89"/>
        <v>0</v>
      </c>
      <c r="AD62" s="203">
        <f t="shared" si="89"/>
        <v>0</v>
      </c>
      <c r="AE62" s="204"/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3">
        <f t="shared" si="90"/>
        <v>0</v>
      </c>
      <c r="AL62" s="203">
        <f t="shared" si="90"/>
        <v>0</v>
      </c>
      <c r="AM62" s="204"/>
      <c r="AN62" s="204">
        <f t="shared" si="91"/>
        <v>0</v>
      </c>
      <c r="AO62" s="204">
        <f t="shared" si="92"/>
        <v>0</v>
      </c>
      <c r="AP62" s="203"/>
      <c r="AQ62" s="206">
        <f t="shared" si="93"/>
        <v>59</v>
      </c>
      <c r="AR62" s="207">
        <f t="shared" si="94"/>
        <v>809205</v>
      </c>
    </row>
    <row r="63" spans="1:44">
      <c r="A63" s="1" t="s">
        <v>42</v>
      </c>
      <c r="B63" t="s">
        <v>55</v>
      </c>
      <c r="C63" s="202">
        <v>16</v>
      </c>
      <c r="D63" s="202">
        <v>4446385</v>
      </c>
      <c r="E63" s="202">
        <v>4</v>
      </c>
      <c r="F63" s="202">
        <v>1041427</v>
      </c>
      <c r="G63" s="202">
        <v>0</v>
      </c>
      <c r="H63" s="202">
        <v>0</v>
      </c>
      <c r="I63" s="203">
        <f t="shared" si="85"/>
        <v>20</v>
      </c>
      <c r="J63" s="203">
        <f t="shared" si="85"/>
        <v>5487812</v>
      </c>
      <c r="K63" s="204"/>
      <c r="L63" s="202">
        <v>1</v>
      </c>
      <c r="M63" s="202">
        <v>0</v>
      </c>
      <c r="N63" s="202">
        <v>40906</v>
      </c>
      <c r="O63" s="202">
        <v>57</v>
      </c>
      <c r="P63" s="202">
        <v>14930578</v>
      </c>
      <c r="Q63" s="203">
        <f t="shared" si="86"/>
        <v>57</v>
      </c>
      <c r="R63" s="203">
        <f t="shared" si="86"/>
        <v>14971484</v>
      </c>
      <c r="S63" s="204"/>
      <c r="T63" s="204">
        <f t="shared" si="87"/>
        <v>77</v>
      </c>
      <c r="U63" s="204">
        <f t="shared" si="88"/>
        <v>20459296</v>
      </c>
      <c r="V63" s="203"/>
      <c r="W63" s="202">
        <v>0</v>
      </c>
      <c r="X63" s="202">
        <v>0</v>
      </c>
      <c r="Y63" s="202">
        <v>0</v>
      </c>
      <c r="Z63" s="202">
        <v>0</v>
      </c>
      <c r="AA63" s="205"/>
      <c r="AB63" s="205"/>
      <c r="AC63" s="203">
        <f t="shared" si="89"/>
        <v>0</v>
      </c>
      <c r="AD63" s="203">
        <f t="shared" si="89"/>
        <v>0</v>
      </c>
      <c r="AE63" s="204"/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3">
        <f t="shared" si="90"/>
        <v>0</v>
      </c>
      <c r="AL63" s="203">
        <f t="shared" si="90"/>
        <v>0</v>
      </c>
      <c r="AM63" s="204"/>
      <c r="AN63" s="204">
        <f t="shared" si="91"/>
        <v>0</v>
      </c>
      <c r="AO63" s="204">
        <f t="shared" si="92"/>
        <v>0</v>
      </c>
      <c r="AP63" s="203"/>
      <c r="AQ63" s="206">
        <f t="shared" si="93"/>
        <v>77</v>
      </c>
      <c r="AR63" s="207">
        <f t="shared" si="94"/>
        <v>20459296</v>
      </c>
    </row>
    <row r="64" spans="1:44">
      <c r="A64" s="1" t="s">
        <v>42</v>
      </c>
      <c r="B64" t="s">
        <v>161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3">
        <f t="shared" ref="I64" si="123">C64+E64+G64</f>
        <v>0</v>
      </c>
      <c r="J64" s="203">
        <f t="shared" ref="J64" si="124">D64+F64+H64</f>
        <v>0</v>
      </c>
      <c r="K64" s="204"/>
      <c r="L64" s="202">
        <v>0</v>
      </c>
      <c r="M64" s="202">
        <v>0</v>
      </c>
      <c r="N64" s="202">
        <v>0</v>
      </c>
      <c r="O64" s="202">
        <v>1</v>
      </c>
      <c r="P64" s="202">
        <v>358020</v>
      </c>
      <c r="Q64" s="203">
        <f t="shared" ref="Q64" si="125">O64+M64</f>
        <v>1</v>
      </c>
      <c r="R64" s="203">
        <f t="shared" ref="R64" si="126">P64+N64</f>
        <v>358020</v>
      </c>
      <c r="S64" s="204"/>
      <c r="T64" s="204">
        <f t="shared" ref="T64" si="127">Q64+I64</f>
        <v>1</v>
      </c>
      <c r="U64" s="204">
        <f t="shared" ref="U64" si="128">R64+J64</f>
        <v>358020</v>
      </c>
      <c r="V64" s="203"/>
      <c r="W64" s="202">
        <v>0</v>
      </c>
      <c r="X64" s="202">
        <v>0</v>
      </c>
      <c r="Y64" s="202">
        <v>0</v>
      </c>
      <c r="Z64" s="202">
        <v>0</v>
      </c>
      <c r="AA64" s="205"/>
      <c r="AB64" s="205"/>
      <c r="AC64" s="203">
        <f t="shared" ref="AC64" si="129">W64+Y64</f>
        <v>0</v>
      </c>
      <c r="AD64" s="203">
        <f t="shared" ref="AD64" si="130">X64+Z64</f>
        <v>0</v>
      </c>
      <c r="AE64" s="204"/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3">
        <f t="shared" ref="AK64" si="131">AI64+AG64</f>
        <v>0</v>
      </c>
      <c r="AL64" s="203">
        <f t="shared" ref="AL64" si="132">AJ64+AH64</f>
        <v>0</v>
      </c>
      <c r="AM64" s="204"/>
      <c r="AN64" s="204">
        <f t="shared" ref="AN64" si="133">AK64+AC64</f>
        <v>0</v>
      </c>
      <c r="AO64" s="204">
        <f t="shared" ref="AO64" si="134">AL64+AD64</f>
        <v>0</v>
      </c>
      <c r="AP64" s="203"/>
      <c r="AQ64" s="206">
        <f t="shared" ref="AQ64" si="135">AN64+T64</f>
        <v>1</v>
      </c>
      <c r="AR64" s="207">
        <f t="shared" ref="AR64" si="136">AO64+U64</f>
        <v>358020</v>
      </c>
    </row>
    <row r="65" spans="1:44">
      <c r="A65" s="1" t="s">
        <v>42</v>
      </c>
      <c r="B65" t="s">
        <v>153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3">
        <f t="shared" si="85"/>
        <v>0</v>
      </c>
      <c r="J65" s="203">
        <f t="shared" si="85"/>
        <v>0</v>
      </c>
      <c r="K65" s="204"/>
      <c r="L65" s="202">
        <v>0</v>
      </c>
      <c r="M65" s="202">
        <v>0</v>
      </c>
      <c r="N65" s="202">
        <v>0</v>
      </c>
      <c r="O65" s="202">
        <v>0</v>
      </c>
      <c r="P65" s="202">
        <v>96830</v>
      </c>
      <c r="Q65" s="203">
        <f t="shared" si="86"/>
        <v>0</v>
      </c>
      <c r="R65" s="203">
        <f t="shared" si="86"/>
        <v>96830</v>
      </c>
      <c r="S65" s="204"/>
      <c r="T65" s="204">
        <f t="shared" si="87"/>
        <v>0</v>
      </c>
      <c r="U65" s="204">
        <f t="shared" si="88"/>
        <v>96830</v>
      </c>
      <c r="V65" s="203"/>
      <c r="W65" s="202">
        <v>0</v>
      </c>
      <c r="X65" s="202">
        <v>0</v>
      </c>
      <c r="Y65" s="202">
        <v>0</v>
      </c>
      <c r="Z65" s="202">
        <v>0</v>
      </c>
      <c r="AA65" s="205"/>
      <c r="AB65" s="205"/>
      <c r="AC65" s="203">
        <f t="shared" si="89"/>
        <v>0</v>
      </c>
      <c r="AD65" s="203">
        <f t="shared" si="89"/>
        <v>0</v>
      </c>
      <c r="AE65" s="204"/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3">
        <f t="shared" si="90"/>
        <v>0</v>
      </c>
      <c r="AL65" s="203">
        <f t="shared" si="90"/>
        <v>0</v>
      </c>
      <c r="AM65" s="204"/>
      <c r="AN65" s="204">
        <f t="shared" si="91"/>
        <v>0</v>
      </c>
      <c r="AO65" s="204">
        <f t="shared" si="92"/>
        <v>0</v>
      </c>
      <c r="AP65" s="203"/>
      <c r="AQ65" s="206">
        <f t="shared" si="93"/>
        <v>0</v>
      </c>
      <c r="AR65" s="207">
        <f t="shared" si="94"/>
        <v>96830</v>
      </c>
    </row>
    <row r="66" spans="1:44">
      <c r="A66" s="1" t="s">
        <v>42</v>
      </c>
      <c r="B66" t="s">
        <v>234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3">
        <f t="shared" si="85"/>
        <v>0</v>
      </c>
      <c r="J66" s="203">
        <f t="shared" si="85"/>
        <v>0</v>
      </c>
      <c r="K66" s="204"/>
      <c r="L66" s="202">
        <v>2</v>
      </c>
      <c r="M66" s="202">
        <v>0</v>
      </c>
      <c r="N66" s="202">
        <v>1839210</v>
      </c>
      <c r="O66" s="202">
        <v>0</v>
      </c>
      <c r="P66" s="202">
        <v>0</v>
      </c>
      <c r="Q66" s="203">
        <f t="shared" si="86"/>
        <v>0</v>
      </c>
      <c r="R66" s="203">
        <f t="shared" si="86"/>
        <v>1839210</v>
      </c>
      <c r="S66" s="204"/>
      <c r="T66" s="204">
        <f t="shared" si="87"/>
        <v>0</v>
      </c>
      <c r="U66" s="204">
        <f t="shared" si="88"/>
        <v>1839210</v>
      </c>
      <c r="V66" s="203"/>
      <c r="W66" s="202">
        <v>0</v>
      </c>
      <c r="X66" s="202">
        <v>0</v>
      </c>
      <c r="Y66" s="202">
        <v>0</v>
      </c>
      <c r="Z66" s="202">
        <v>0</v>
      </c>
      <c r="AA66" s="205"/>
      <c r="AB66" s="205"/>
      <c r="AC66" s="203">
        <f t="shared" si="89"/>
        <v>0</v>
      </c>
      <c r="AD66" s="203">
        <f t="shared" si="89"/>
        <v>0</v>
      </c>
      <c r="AE66" s="204"/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3">
        <f t="shared" si="90"/>
        <v>0</v>
      </c>
      <c r="AL66" s="203">
        <f t="shared" si="90"/>
        <v>0</v>
      </c>
      <c r="AM66" s="204"/>
      <c r="AN66" s="204">
        <f t="shared" si="91"/>
        <v>0</v>
      </c>
      <c r="AO66" s="204">
        <f t="shared" si="92"/>
        <v>0</v>
      </c>
      <c r="AP66" s="203"/>
      <c r="AQ66" s="206">
        <f t="shared" si="93"/>
        <v>0</v>
      </c>
      <c r="AR66" s="207">
        <f t="shared" si="94"/>
        <v>1839210</v>
      </c>
    </row>
    <row r="67" spans="1:44">
      <c r="A67" s="1" t="s">
        <v>42</v>
      </c>
      <c r="B67" t="s">
        <v>56</v>
      </c>
      <c r="C67" s="202">
        <v>0</v>
      </c>
      <c r="D67" s="202">
        <v>0</v>
      </c>
      <c r="E67" s="202">
        <v>11</v>
      </c>
      <c r="F67" s="202">
        <v>122730621</v>
      </c>
      <c r="G67" s="202">
        <v>0</v>
      </c>
      <c r="H67" s="202">
        <v>0</v>
      </c>
      <c r="I67" s="203">
        <f t="shared" si="85"/>
        <v>11</v>
      </c>
      <c r="J67" s="203">
        <f t="shared" si="85"/>
        <v>122730621</v>
      </c>
      <c r="K67" s="204"/>
      <c r="L67" s="202">
        <v>16</v>
      </c>
      <c r="M67" s="202">
        <v>0</v>
      </c>
      <c r="N67" s="202">
        <v>11135332</v>
      </c>
      <c r="O67" s="202">
        <v>0</v>
      </c>
      <c r="P67" s="202">
        <v>0</v>
      </c>
      <c r="Q67" s="203">
        <f t="shared" ref="Q67:R73" si="137">O67+M67</f>
        <v>0</v>
      </c>
      <c r="R67" s="203">
        <f t="shared" si="137"/>
        <v>11135332</v>
      </c>
      <c r="S67" s="204"/>
      <c r="T67" s="204">
        <f t="shared" si="87"/>
        <v>11</v>
      </c>
      <c r="U67" s="204">
        <f t="shared" si="88"/>
        <v>133865953</v>
      </c>
      <c r="V67" s="203"/>
      <c r="W67" s="202">
        <v>0</v>
      </c>
      <c r="X67" s="202">
        <v>0</v>
      </c>
      <c r="Y67" s="202">
        <v>0</v>
      </c>
      <c r="Z67" s="202">
        <v>0</v>
      </c>
      <c r="AA67" s="205"/>
      <c r="AB67" s="205"/>
      <c r="AC67" s="203">
        <f t="shared" si="89"/>
        <v>0</v>
      </c>
      <c r="AD67" s="203">
        <f t="shared" si="89"/>
        <v>0</v>
      </c>
      <c r="AE67" s="204"/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3">
        <f t="shared" si="90"/>
        <v>0</v>
      </c>
      <c r="AL67" s="203">
        <f t="shared" si="90"/>
        <v>0</v>
      </c>
      <c r="AM67" s="204"/>
      <c r="AN67" s="204">
        <f t="shared" si="91"/>
        <v>0</v>
      </c>
      <c r="AO67" s="204">
        <f t="shared" si="92"/>
        <v>0</v>
      </c>
      <c r="AP67" s="203"/>
      <c r="AQ67" s="206">
        <f t="shared" si="93"/>
        <v>11</v>
      </c>
      <c r="AR67" s="207">
        <f t="shared" si="94"/>
        <v>133865953</v>
      </c>
    </row>
    <row r="68" spans="1:44">
      <c r="A68" s="1" t="s">
        <v>42</v>
      </c>
      <c r="B68" t="s">
        <v>57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3">
        <f t="shared" si="85"/>
        <v>0</v>
      </c>
      <c r="J68" s="203">
        <f t="shared" si="85"/>
        <v>0</v>
      </c>
      <c r="K68" s="204"/>
      <c r="L68" s="202">
        <v>0</v>
      </c>
      <c r="M68" s="202">
        <v>0</v>
      </c>
      <c r="N68" s="202">
        <v>0</v>
      </c>
      <c r="O68" s="202">
        <v>1</v>
      </c>
      <c r="P68" s="202">
        <v>5000</v>
      </c>
      <c r="Q68" s="203">
        <f t="shared" si="137"/>
        <v>1</v>
      </c>
      <c r="R68" s="203">
        <f t="shared" si="137"/>
        <v>5000</v>
      </c>
      <c r="S68" s="204"/>
      <c r="T68" s="204">
        <f t="shared" si="87"/>
        <v>1</v>
      </c>
      <c r="U68" s="204">
        <f t="shared" si="88"/>
        <v>5000</v>
      </c>
      <c r="V68" s="203"/>
      <c r="W68" s="202">
        <v>0</v>
      </c>
      <c r="X68" s="202">
        <v>0</v>
      </c>
      <c r="Y68" s="202">
        <v>0</v>
      </c>
      <c r="Z68" s="202">
        <v>0</v>
      </c>
      <c r="AA68" s="205"/>
      <c r="AB68" s="205"/>
      <c r="AC68" s="203">
        <f t="shared" si="89"/>
        <v>0</v>
      </c>
      <c r="AD68" s="203">
        <f t="shared" si="89"/>
        <v>0</v>
      </c>
      <c r="AE68" s="204"/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3">
        <f t="shared" si="90"/>
        <v>0</v>
      </c>
      <c r="AL68" s="203">
        <f t="shared" si="90"/>
        <v>0</v>
      </c>
      <c r="AM68" s="204"/>
      <c r="AN68" s="204">
        <f t="shared" si="91"/>
        <v>0</v>
      </c>
      <c r="AO68" s="204">
        <f t="shared" si="92"/>
        <v>0</v>
      </c>
      <c r="AP68" s="203"/>
      <c r="AQ68" s="206">
        <f t="shared" si="93"/>
        <v>1</v>
      </c>
      <c r="AR68" s="207">
        <f t="shared" si="94"/>
        <v>5000</v>
      </c>
    </row>
    <row r="69" spans="1:44">
      <c r="A69" s="1" t="s">
        <v>42</v>
      </c>
      <c r="B69" t="s">
        <v>58</v>
      </c>
      <c r="C69" s="202">
        <v>6</v>
      </c>
      <c r="D69" s="202">
        <v>5268716</v>
      </c>
      <c r="E69" s="202">
        <v>2</v>
      </c>
      <c r="F69" s="202">
        <v>10311395</v>
      </c>
      <c r="G69" s="202">
        <v>0</v>
      </c>
      <c r="H69" s="202">
        <v>0</v>
      </c>
      <c r="I69" s="203">
        <f t="shared" si="85"/>
        <v>8</v>
      </c>
      <c r="J69" s="203">
        <f t="shared" si="85"/>
        <v>15580111</v>
      </c>
      <c r="K69" s="204"/>
      <c r="L69" s="202">
        <v>3</v>
      </c>
      <c r="M69" s="202">
        <v>0</v>
      </c>
      <c r="N69" s="202">
        <v>2220546</v>
      </c>
      <c r="O69" s="202">
        <v>70</v>
      </c>
      <c r="P69" s="202">
        <v>73048040</v>
      </c>
      <c r="Q69" s="203">
        <f t="shared" si="137"/>
        <v>70</v>
      </c>
      <c r="R69" s="203">
        <f t="shared" si="137"/>
        <v>75268586</v>
      </c>
      <c r="S69" s="204"/>
      <c r="T69" s="204">
        <f t="shared" si="87"/>
        <v>78</v>
      </c>
      <c r="U69" s="204">
        <f t="shared" si="88"/>
        <v>90848697</v>
      </c>
      <c r="V69" s="203"/>
      <c r="W69" s="202">
        <v>0</v>
      </c>
      <c r="X69" s="202">
        <v>0</v>
      </c>
      <c r="Y69" s="202">
        <v>0</v>
      </c>
      <c r="Z69" s="202">
        <v>0</v>
      </c>
      <c r="AA69" s="205"/>
      <c r="AB69" s="205"/>
      <c r="AC69" s="203">
        <f t="shared" si="89"/>
        <v>0</v>
      </c>
      <c r="AD69" s="203">
        <f t="shared" si="89"/>
        <v>0</v>
      </c>
      <c r="AE69" s="204"/>
      <c r="AF69" s="202">
        <v>5</v>
      </c>
      <c r="AG69" s="202">
        <v>0</v>
      </c>
      <c r="AH69" s="202">
        <v>1176889</v>
      </c>
      <c r="AI69" s="202">
        <v>1</v>
      </c>
      <c r="AJ69" s="202">
        <v>941498</v>
      </c>
      <c r="AK69" s="203">
        <f t="shared" si="90"/>
        <v>1</v>
      </c>
      <c r="AL69" s="203">
        <f t="shared" si="90"/>
        <v>2118387</v>
      </c>
      <c r="AM69" s="204"/>
      <c r="AN69" s="204">
        <f t="shared" si="91"/>
        <v>1</v>
      </c>
      <c r="AO69" s="204">
        <f t="shared" si="92"/>
        <v>2118387</v>
      </c>
      <c r="AP69" s="203"/>
      <c r="AQ69" s="206">
        <f t="shared" si="93"/>
        <v>79</v>
      </c>
      <c r="AR69" s="207">
        <f t="shared" si="94"/>
        <v>92967084</v>
      </c>
    </row>
    <row r="70" spans="1:44">
      <c r="A70" s="1" t="s">
        <v>42</v>
      </c>
      <c r="B70" t="s">
        <v>59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3">
        <f t="shared" si="85"/>
        <v>0</v>
      </c>
      <c r="J70" s="203">
        <f t="shared" si="85"/>
        <v>0</v>
      </c>
      <c r="K70" s="204"/>
      <c r="L70" s="202">
        <v>0</v>
      </c>
      <c r="M70" s="202">
        <v>0</v>
      </c>
      <c r="N70" s="202">
        <v>0</v>
      </c>
      <c r="O70" s="202">
        <v>0</v>
      </c>
      <c r="P70" s="202">
        <v>250000</v>
      </c>
      <c r="Q70" s="203">
        <f t="shared" si="137"/>
        <v>0</v>
      </c>
      <c r="R70" s="203">
        <f t="shared" si="137"/>
        <v>250000</v>
      </c>
      <c r="S70" s="204"/>
      <c r="T70" s="204">
        <f t="shared" si="87"/>
        <v>0</v>
      </c>
      <c r="U70" s="204">
        <f t="shared" si="88"/>
        <v>250000</v>
      </c>
      <c r="V70" s="203"/>
      <c r="W70" s="202">
        <v>0</v>
      </c>
      <c r="X70" s="202">
        <v>0</v>
      </c>
      <c r="Y70" s="202">
        <v>0</v>
      </c>
      <c r="Z70" s="202">
        <v>0</v>
      </c>
      <c r="AA70" s="205"/>
      <c r="AB70" s="205"/>
      <c r="AC70" s="203">
        <f t="shared" si="89"/>
        <v>0</v>
      </c>
      <c r="AD70" s="203">
        <f t="shared" si="89"/>
        <v>0</v>
      </c>
      <c r="AE70" s="204"/>
      <c r="AF70" s="202">
        <v>0</v>
      </c>
      <c r="AG70" s="202">
        <v>0</v>
      </c>
      <c r="AH70" s="202">
        <v>0</v>
      </c>
      <c r="AI70" s="202">
        <v>5</v>
      </c>
      <c r="AJ70" s="202">
        <v>11392081</v>
      </c>
      <c r="AK70" s="203">
        <f t="shared" si="90"/>
        <v>5</v>
      </c>
      <c r="AL70" s="203">
        <f t="shared" si="90"/>
        <v>11392081</v>
      </c>
      <c r="AM70" s="204"/>
      <c r="AN70" s="204">
        <f t="shared" si="91"/>
        <v>5</v>
      </c>
      <c r="AO70" s="204">
        <f t="shared" si="92"/>
        <v>11392081</v>
      </c>
      <c r="AP70" s="203"/>
      <c r="AQ70" s="206">
        <f t="shared" si="93"/>
        <v>5</v>
      </c>
      <c r="AR70" s="207">
        <f t="shared" si="94"/>
        <v>11642081</v>
      </c>
    </row>
    <row r="71" spans="1:44">
      <c r="A71" s="1" t="s">
        <v>42</v>
      </c>
      <c r="B71" t="s">
        <v>60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3">
        <f t="shared" si="85"/>
        <v>0</v>
      </c>
      <c r="J71" s="203">
        <f t="shared" si="85"/>
        <v>0</v>
      </c>
      <c r="K71" s="204"/>
      <c r="L71" s="202">
        <v>0</v>
      </c>
      <c r="M71" s="202">
        <v>0</v>
      </c>
      <c r="N71" s="202">
        <v>0</v>
      </c>
      <c r="O71" s="202">
        <v>0</v>
      </c>
      <c r="P71" s="202">
        <v>449870</v>
      </c>
      <c r="Q71" s="203">
        <f t="shared" si="137"/>
        <v>0</v>
      </c>
      <c r="R71" s="203">
        <f t="shared" si="137"/>
        <v>449870</v>
      </c>
      <c r="S71" s="204"/>
      <c r="T71" s="204">
        <f t="shared" si="87"/>
        <v>0</v>
      </c>
      <c r="U71" s="204">
        <f t="shared" si="88"/>
        <v>449870</v>
      </c>
      <c r="V71" s="203"/>
      <c r="W71" s="202">
        <v>0</v>
      </c>
      <c r="X71" s="202">
        <v>0</v>
      </c>
      <c r="Y71" s="202">
        <v>0</v>
      </c>
      <c r="Z71" s="202">
        <v>0</v>
      </c>
      <c r="AA71" s="205"/>
      <c r="AB71" s="205"/>
      <c r="AC71" s="203">
        <f t="shared" si="89"/>
        <v>0</v>
      </c>
      <c r="AD71" s="203">
        <f t="shared" si="89"/>
        <v>0</v>
      </c>
      <c r="AE71" s="204"/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3">
        <f t="shared" si="90"/>
        <v>0</v>
      </c>
      <c r="AL71" s="203">
        <f t="shared" si="90"/>
        <v>0</v>
      </c>
      <c r="AM71" s="204"/>
      <c r="AN71" s="204">
        <f t="shared" si="91"/>
        <v>0</v>
      </c>
      <c r="AO71" s="204">
        <f t="shared" si="92"/>
        <v>0</v>
      </c>
      <c r="AP71" s="203"/>
      <c r="AQ71" s="206">
        <f t="shared" si="93"/>
        <v>0</v>
      </c>
      <c r="AR71" s="207">
        <f t="shared" si="94"/>
        <v>449870</v>
      </c>
    </row>
    <row r="72" spans="1:44" s="296" customFormat="1">
      <c r="A72" s="1" t="s">
        <v>42</v>
      </c>
      <c r="B72" s="296" t="s">
        <v>61</v>
      </c>
      <c r="C72" s="202">
        <v>45</v>
      </c>
      <c r="D72" s="202">
        <v>37739642</v>
      </c>
      <c r="E72" s="202">
        <v>48</v>
      </c>
      <c r="F72" s="202">
        <v>117950387</v>
      </c>
      <c r="G72" s="202">
        <v>0</v>
      </c>
      <c r="H72" s="202">
        <v>0</v>
      </c>
      <c r="I72" s="203">
        <f t="shared" ref="I72" si="138">C72+E72+G72</f>
        <v>93</v>
      </c>
      <c r="J72" s="203">
        <f t="shared" ref="J72" si="139">D72+F72+H72</f>
        <v>155690029</v>
      </c>
      <c r="K72" s="204"/>
      <c r="L72" s="202">
        <v>2</v>
      </c>
      <c r="M72" s="202">
        <v>0</v>
      </c>
      <c r="N72" s="202">
        <v>581136</v>
      </c>
      <c r="O72" s="202">
        <v>0</v>
      </c>
      <c r="P72" s="202">
        <v>0</v>
      </c>
      <c r="Q72" s="203">
        <f t="shared" ref="Q72" si="140">O72+M72</f>
        <v>0</v>
      </c>
      <c r="R72" s="203">
        <f t="shared" ref="R72" si="141">P72+N72</f>
        <v>581136</v>
      </c>
      <c r="S72" s="204"/>
      <c r="T72" s="204">
        <f t="shared" ref="T72" si="142">Q72+I72</f>
        <v>93</v>
      </c>
      <c r="U72" s="204">
        <f t="shared" ref="U72" si="143">R72+J72</f>
        <v>156271165</v>
      </c>
      <c r="V72" s="203"/>
      <c r="W72" s="202">
        <v>0</v>
      </c>
      <c r="X72" s="202">
        <v>0</v>
      </c>
      <c r="Y72" s="202">
        <v>0</v>
      </c>
      <c r="Z72" s="202">
        <v>0</v>
      </c>
      <c r="AA72" s="205"/>
      <c r="AB72" s="205"/>
      <c r="AC72" s="203">
        <f t="shared" ref="AC72" si="144">W72+Y72</f>
        <v>0</v>
      </c>
      <c r="AD72" s="203">
        <f t="shared" ref="AD72" si="145">X72+Z72</f>
        <v>0</v>
      </c>
      <c r="AE72" s="204"/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3">
        <f t="shared" ref="AK72" si="146">AI72+AG72</f>
        <v>0</v>
      </c>
      <c r="AL72" s="203">
        <f t="shared" ref="AL72" si="147">AJ72+AH72</f>
        <v>0</v>
      </c>
      <c r="AM72" s="204"/>
      <c r="AN72" s="204">
        <f t="shared" ref="AN72" si="148">AK72+AC72</f>
        <v>0</v>
      </c>
      <c r="AO72" s="204">
        <f t="shared" ref="AO72" si="149">AL72+AD72</f>
        <v>0</v>
      </c>
      <c r="AP72" s="203"/>
      <c r="AQ72" s="206">
        <f t="shared" ref="AQ72" si="150">AN72+T72</f>
        <v>93</v>
      </c>
      <c r="AR72" s="207">
        <f t="shared" ref="AR72" si="151">AO72+U72</f>
        <v>156271165</v>
      </c>
    </row>
    <row r="73" spans="1:44">
      <c r="A73" s="1" t="s">
        <v>42</v>
      </c>
      <c r="B73" t="s">
        <v>224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3">
        <f t="shared" si="85"/>
        <v>0</v>
      </c>
      <c r="J73" s="203">
        <f t="shared" si="85"/>
        <v>0</v>
      </c>
      <c r="K73" s="204"/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3">
        <f t="shared" si="137"/>
        <v>0</v>
      </c>
      <c r="R73" s="203">
        <f t="shared" si="137"/>
        <v>0</v>
      </c>
      <c r="S73" s="204"/>
      <c r="T73" s="204">
        <f t="shared" si="87"/>
        <v>0</v>
      </c>
      <c r="U73" s="204">
        <f t="shared" si="88"/>
        <v>0</v>
      </c>
      <c r="V73" s="203"/>
      <c r="W73" s="202">
        <v>0</v>
      </c>
      <c r="X73" s="202">
        <v>0</v>
      </c>
      <c r="Y73" s="202">
        <v>0</v>
      </c>
      <c r="Z73" s="202">
        <v>0</v>
      </c>
      <c r="AA73" s="205"/>
      <c r="AB73" s="205"/>
      <c r="AC73" s="203">
        <f t="shared" si="89"/>
        <v>0</v>
      </c>
      <c r="AD73" s="203">
        <f t="shared" si="89"/>
        <v>0</v>
      </c>
      <c r="AE73" s="204"/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203">
        <f t="shared" si="90"/>
        <v>0</v>
      </c>
      <c r="AL73" s="203">
        <f t="shared" si="90"/>
        <v>0</v>
      </c>
      <c r="AM73" s="204"/>
      <c r="AN73" s="204">
        <f t="shared" si="91"/>
        <v>0</v>
      </c>
      <c r="AO73" s="204">
        <f t="shared" si="92"/>
        <v>0</v>
      </c>
      <c r="AP73" s="203"/>
      <c r="AQ73" s="206">
        <f t="shared" si="93"/>
        <v>0</v>
      </c>
      <c r="AR73" s="207">
        <f t="shared" si="94"/>
        <v>0</v>
      </c>
    </row>
    <row r="74" spans="1:44">
      <c r="A74" s="2"/>
      <c r="B74" s="3" t="s">
        <v>62</v>
      </c>
      <c r="C74" s="209">
        <f t="shared" ref="C74:J74" si="152">SUM(C48:C73)</f>
        <v>234</v>
      </c>
      <c r="D74" s="209">
        <f t="shared" si="152"/>
        <v>66767786</v>
      </c>
      <c r="E74" s="209">
        <f t="shared" si="152"/>
        <v>70</v>
      </c>
      <c r="F74" s="209">
        <f t="shared" si="152"/>
        <v>254042629</v>
      </c>
      <c r="G74" s="209">
        <f t="shared" si="152"/>
        <v>0</v>
      </c>
      <c r="H74" s="209">
        <f t="shared" si="152"/>
        <v>0</v>
      </c>
      <c r="I74" s="209">
        <f t="shared" si="152"/>
        <v>304</v>
      </c>
      <c r="J74" s="209">
        <f t="shared" si="152"/>
        <v>320810415</v>
      </c>
      <c r="K74" s="220"/>
      <c r="L74" s="209">
        <f t="shared" ref="L74" si="153">SUM(L48:L73)</f>
        <v>28</v>
      </c>
      <c r="M74" s="209">
        <f t="shared" ref="M74:R74" si="154">SUM(M48:M73)</f>
        <v>0</v>
      </c>
      <c r="N74" s="209">
        <f t="shared" si="154"/>
        <v>16286684</v>
      </c>
      <c r="O74" s="209">
        <f t="shared" si="154"/>
        <v>508</v>
      </c>
      <c r="P74" s="209">
        <f t="shared" si="154"/>
        <v>155785485</v>
      </c>
      <c r="Q74" s="209">
        <f t="shared" si="154"/>
        <v>508</v>
      </c>
      <c r="R74" s="209">
        <f t="shared" si="154"/>
        <v>172072169</v>
      </c>
      <c r="S74" s="210"/>
      <c r="T74" s="209">
        <f>SUM(T48:T73)</f>
        <v>812</v>
      </c>
      <c r="U74" s="209">
        <f>SUM(U48:U73)</f>
        <v>492882584</v>
      </c>
      <c r="V74" s="203"/>
      <c r="W74" s="209">
        <f t="shared" ref="W74:AD74" si="155">SUM(W48:W73)</f>
        <v>0</v>
      </c>
      <c r="X74" s="209">
        <f t="shared" si="155"/>
        <v>0</v>
      </c>
      <c r="Y74" s="209">
        <f t="shared" si="155"/>
        <v>0</v>
      </c>
      <c r="Z74" s="209">
        <f t="shared" si="155"/>
        <v>0</v>
      </c>
      <c r="AA74" s="211">
        <f t="shared" si="155"/>
        <v>0</v>
      </c>
      <c r="AB74" s="211">
        <f t="shared" si="155"/>
        <v>0</v>
      </c>
      <c r="AC74" s="209">
        <f t="shared" si="155"/>
        <v>0</v>
      </c>
      <c r="AD74" s="209">
        <f t="shared" si="155"/>
        <v>0</v>
      </c>
      <c r="AE74" s="220"/>
      <c r="AF74" s="209">
        <f t="shared" ref="AF74" si="156">SUM(AF48:AF73)</f>
        <v>5</v>
      </c>
      <c r="AG74" s="209">
        <f t="shared" ref="AG74:AL74" si="157">SUM(AG48:AG73)</f>
        <v>0</v>
      </c>
      <c r="AH74" s="209">
        <f t="shared" si="157"/>
        <v>1176889</v>
      </c>
      <c r="AI74" s="209">
        <f t="shared" si="157"/>
        <v>6</v>
      </c>
      <c r="AJ74" s="209">
        <f t="shared" si="157"/>
        <v>12333579</v>
      </c>
      <c r="AK74" s="209">
        <f t="shared" si="157"/>
        <v>6</v>
      </c>
      <c r="AL74" s="209">
        <f t="shared" si="157"/>
        <v>13510468</v>
      </c>
      <c r="AM74" s="210"/>
      <c r="AN74" s="209">
        <f>SUM(AN48:AN73)</f>
        <v>6</v>
      </c>
      <c r="AO74" s="209">
        <f>SUM(AO48:AO73)</f>
        <v>13510468</v>
      </c>
      <c r="AP74" s="203"/>
      <c r="AQ74" s="212">
        <f>SUM(AQ48:AQ73)</f>
        <v>818</v>
      </c>
      <c r="AR74" s="213">
        <f>SUM(AR48:AR73)</f>
        <v>506393052</v>
      </c>
    </row>
    <row r="75" spans="1:44">
      <c r="A75" s="11"/>
      <c r="B75" s="9"/>
      <c r="C75" s="210"/>
      <c r="D75" s="210"/>
      <c r="E75" s="210"/>
      <c r="F75" s="210"/>
      <c r="G75" s="210"/>
      <c r="H75" s="210"/>
      <c r="I75" s="210"/>
      <c r="J75" s="210"/>
      <c r="K75" s="22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03"/>
      <c r="W75" s="210"/>
      <c r="X75" s="210"/>
      <c r="Y75" s="210"/>
      <c r="Z75" s="210"/>
      <c r="AA75" s="211"/>
      <c r="AB75" s="211"/>
      <c r="AC75" s="210"/>
      <c r="AD75" s="210"/>
      <c r="AE75" s="22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03"/>
      <c r="AQ75" s="206"/>
      <c r="AR75" s="207"/>
    </row>
    <row r="76" spans="1:44" ht="15" thickBot="1">
      <c r="A76" s="12"/>
      <c r="B76" s="10" t="s">
        <v>77</v>
      </c>
      <c r="C76" s="221">
        <f t="shared" ref="C76:H76" si="158">C74+C47+C36+C28</f>
        <v>1438</v>
      </c>
      <c r="D76" s="221">
        <f t="shared" si="158"/>
        <v>582622367</v>
      </c>
      <c r="E76" s="221">
        <f t="shared" si="158"/>
        <v>223</v>
      </c>
      <c r="F76" s="221">
        <f t="shared" si="158"/>
        <v>447922144</v>
      </c>
      <c r="G76" s="221">
        <f t="shared" si="158"/>
        <v>7</v>
      </c>
      <c r="H76" s="221">
        <f t="shared" si="158"/>
        <v>1832870</v>
      </c>
      <c r="I76" s="221">
        <f>I74+I47+I38</f>
        <v>1668</v>
      </c>
      <c r="J76" s="221">
        <f>J74+J47+J38</f>
        <v>1032377381</v>
      </c>
      <c r="K76" s="220"/>
      <c r="L76" s="221">
        <f t="shared" ref="L76" si="159">L74+L47+L38</f>
        <v>523</v>
      </c>
      <c r="M76" s="221">
        <f t="shared" ref="M76:R76" si="160">M74+M47+M38</f>
        <v>13</v>
      </c>
      <c r="N76" s="221">
        <f t="shared" si="160"/>
        <v>84583312</v>
      </c>
      <c r="O76" s="221">
        <f t="shared" si="160"/>
        <v>4284</v>
      </c>
      <c r="P76" s="221">
        <f t="shared" si="160"/>
        <v>2292994638</v>
      </c>
      <c r="Q76" s="221">
        <f t="shared" si="160"/>
        <v>4297</v>
      </c>
      <c r="R76" s="221">
        <f t="shared" si="160"/>
        <v>2377577950</v>
      </c>
      <c r="S76" s="222"/>
      <c r="T76" s="221">
        <f t="shared" ref="T76:U76" si="161">T74+T47+T38</f>
        <v>5965</v>
      </c>
      <c r="U76" s="221">
        <f t="shared" si="161"/>
        <v>3409955331</v>
      </c>
      <c r="V76" s="203"/>
      <c r="W76" s="221">
        <f t="shared" ref="W76:AD76" si="162">W74+W47+W38</f>
        <v>34</v>
      </c>
      <c r="X76" s="221">
        <f t="shared" si="162"/>
        <v>129616295</v>
      </c>
      <c r="Y76" s="221">
        <f t="shared" si="162"/>
        <v>0</v>
      </c>
      <c r="Z76" s="221">
        <f t="shared" si="162"/>
        <v>0</v>
      </c>
      <c r="AA76" s="223">
        <f t="shared" si="162"/>
        <v>0</v>
      </c>
      <c r="AB76" s="223">
        <f t="shared" si="162"/>
        <v>0</v>
      </c>
      <c r="AC76" s="221">
        <f t="shared" si="162"/>
        <v>34</v>
      </c>
      <c r="AD76" s="221">
        <f t="shared" si="162"/>
        <v>129616295</v>
      </c>
      <c r="AE76" s="220"/>
      <c r="AF76" s="221">
        <f t="shared" ref="AF76" si="163">AF74+AF47+AF38</f>
        <v>62</v>
      </c>
      <c r="AG76" s="221">
        <f t="shared" ref="AG76:AL76" si="164">AG74+AG47+AG38</f>
        <v>0</v>
      </c>
      <c r="AH76" s="221">
        <f t="shared" si="164"/>
        <v>12528023</v>
      </c>
      <c r="AI76" s="221">
        <f t="shared" si="164"/>
        <v>54</v>
      </c>
      <c r="AJ76" s="221">
        <f t="shared" si="164"/>
        <v>66416192</v>
      </c>
      <c r="AK76" s="221">
        <f t="shared" si="164"/>
        <v>54</v>
      </c>
      <c r="AL76" s="221">
        <f t="shared" si="164"/>
        <v>78944215</v>
      </c>
      <c r="AM76" s="222"/>
      <c r="AN76" s="221">
        <f t="shared" ref="AN76:AO76" si="165">AN74+AN47+AN38</f>
        <v>88</v>
      </c>
      <c r="AO76" s="221">
        <f t="shared" si="165"/>
        <v>208560510</v>
      </c>
      <c r="AP76" s="203"/>
      <c r="AQ76" s="224">
        <f>AQ74+AQ47+AQ38</f>
        <v>6053</v>
      </c>
      <c r="AR76" s="225">
        <f>AR74+AR47+AR38</f>
        <v>3618515841</v>
      </c>
    </row>
    <row r="77" spans="1:44" s="4" customFormat="1" ht="15" thickTop="1">
      <c r="A77" s="6"/>
      <c r="B77" s="16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04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04"/>
      <c r="AQ77" s="206">
        <f t="shared" ref="AQ77:AR80" si="166">AN77+T77</f>
        <v>0</v>
      </c>
      <c r="AR77" s="207">
        <f t="shared" si="166"/>
        <v>0</v>
      </c>
    </row>
    <row r="78" spans="1:44">
      <c r="A78" s="1" t="s">
        <v>63</v>
      </c>
      <c r="B78" t="s">
        <v>64</v>
      </c>
      <c r="C78" s="202">
        <v>70</v>
      </c>
      <c r="D78" s="202">
        <v>2912260</v>
      </c>
      <c r="E78" s="202">
        <v>0</v>
      </c>
      <c r="F78" s="202">
        <v>0</v>
      </c>
      <c r="G78" s="202">
        <v>0</v>
      </c>
      <c r="H78" s="202">
        <v>0</v>
      </c>
      <c r="I78" s="203">
        <f t="shared" ref="I78:J80" si="167">C78+E78+G78</f>
        <v>70</v>
      </c>
      <c r="J78" s="203">
        <f>D78+F78+H78</f>
        <v>2912260</v>
      </c>
      <c r="K78" s="226"/>
      <c r="L78" s="202">
        <v>0</v>
      </c>
      <c r="M78" s="202">
        <v>0</v>
      </c>
      <c r="N78" s="202">
        <v>0</v>
      </c>
      <c r="O78" s="202">
        <v>150</v>
      </c>
      <c r="P78" s="202">
        <v>6419333</v>
      </c>
      <c r="Q78" s="203">
        <f t="shared" ref="Q78:R80" si="168">O78+M78</f>
        <v>150</v>
      </c>
      <c r="R78" s="203">
        <f t="shared" si="168"/>
        <v>6419333</v>
      </c>
      <c r="S78" s="204"/>
      <c r="T78" s="204">
        <f t="shared" ref="T78:U80" si="169">Q78+I78</f>
        <v>220</v>
      </c>
      <c r="U78" s="204">
        <f t="shared" si="169"/>
        <v>9331593</v>
      </c>
      <c r="V78" s="203"/>
      <c r="W78" s="202">
        <v>0</v>
      </c>
      <c r="X78" s="202">
        <v>0</v>
      </c>
      <c r="Y78" s="202">
        <v>0</v>
      </c>
      <c r="Z78" s="202">
        <v>0</v>
      </c>
      <c r="AA78" s="202"/>
      <c r="AB78" s="202"/>
      <c r="AC78" s="204">
        <f t="shared" ref="AC78:AD80" si="170">W78+Y78</f>
        <v>0</v>
      </c>
      <c r="AD78" s="203">
        <f t="shared" si="170"/>
        <v>0</v>
      </c>
      <c r="AE78" s="226"/>
      <c r="AF78" s="202">
        <v>0</v>
      </c>
      <c r="AG78" s="202">
        <v>0</v>
      </c>
      <c r="AH78" s="202">
        <v>0</v>
      </c>
      <c r="AI78" s="202">
        <v>0</v>
      </c>
      <c r="AJ78" s="202">
        <v>0</v>
      </c>
      <c r="AK78" s="203">
        <f t="shared" ref="AK78:AL80" si="171">AI78+AG78</f>
        <v>0</v>
      </c>
      <c r="AL78" s="203">
        <f t="shared" si="171"/>
        <v>0</v>
      </c>
      <c r="AM78" s="204"/>
      <c r="AN78" s="204">
        <f t="shared" ref="AN78:AO80" si="172">AK78+AC78</f>
        <v>0</v>
      </c>
      <c r="AO78" s="204">
        <f t="shared" si="172"/>
        <v>0</v>
      </c>
      <c r="AP78" s="203"/>
      <c r="AQ78" s="206">
        <f t="shared" si="166"/>
        <v>220</v>
      </c>
      <c r="AR78" s="207">
        <f t="shared" si="166"/>
        <v>9331593</v>
      </c>
    </row>
    <row r="79" spans="1:44">
      <c r="A79" s="1" t="s">
        <v>63</v>
      </c>
      <c r="B79" t="s">
        <v>65</v>
      </c>
      <c r="C79" s="202">
        <v>118</v>
      </c>
      <c r="D79" s="202">
        <v>4589875</v>
      </c>
      <c r="E79" s="202">
        <v>0</v>
      </c>
      <c r="F79" s="202">
        <v>0</v>
      </c>
      <c r="G79" s="202">
        <v>0</v>
      </c>
      <c r="H79" s="202">
        <v>0</v>
      </c>
      <c r="I79" s="203">
        <f t="shared" si="167"/>
        <v>118</v>
      </c>
      <c r="J79" s="203">
        <f t="shared" si="167"/>
        <v>4589875</v>
      </c>
      <c r="K79" s="204"/>
      <c r="L79" s="202">
        <v>0</v>
      </c>
      <c r="M79" s="202">
        <v>0</v>
      </c>
      <c r="N79" s="202">
        <v>0</v>
      </c>
      <c r="O79" s="202">
        <v>141</v>
      </c>
      <c r="P79" s="202">
        <v>5357635</v>
      </c>
      <c r="Q79" s="203">
        <f t="shared" si="168"/>
        <v>141</v>
      </c>
      <c r="R79" s="203">
        <f t="shared" si="168"/>
        <v>5357635</v>
      </c>
      <c r="S79" s="204"/>
      <c r="T79" s="204">
        <f t="shared" si="169"/>
        <v>259</v>
      </c>
      <c r="U79" s="204">
        <f t="shared" si="169"/>
        <v>9947510</v>
      </c>
      <c r="V79" s="203"/>
      <c r="W79" s="202">
        <v>0</v>
      </c>
      <c r="X79" s="202">
        <v>0</v>
      </c>
      <c r="Y79" s="202">
        <v>0</v>
      </c>
      <c r="Z79" s="202">
        <v>0</v>
      </c>
      <c r="AA79" s="202"/>
      <c r="AB79" s="202"/>
      <c r="AC79" s="204">
        <f t="shared" si="170"/>
        <v>0</v>
      </c>
      <c r="AD79" s="203">
        <f t="shared" si="170"/>
        <v>0</v>
      </c>
      <c r="AE79" s="204"/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3">
        <f t="shared" si="171"/>
        <v>0</v>
      </c>
      <c r="AL79" s="203">
        <f t="shared" si="171"/>
        <v>0</v>
      </c>
      <c r="AM79" s="204"/>
      <c r="AN79" s="204">
        <f t="shared" si="172"/>
        <v>0</v>
      </c>
      <c r="AO79" s="204">
        <f t="shared" si="172"/>
        <v>0</v>
      </c>
      <c r="AP79" s="203"/>
      <c r="AQ79" s="206">
        <f t="shared" si="166"/>
        <v>259</v>
      </c>
      <c r="AR79" s="207">
        <f t="shared" si="166"/>
        <v>9947510</v>
      </c>
    </row>
    <row r="80" spans="1:44">
      <c r="A80" s="1" t="s">
        <v>63</v>
      </c>
      <c r="B80" t="s">
        <v>66</v>
      </c>
      <c r="C80" s="202">
        <v>49</v>
      </c>
      <c r="D80" s="202">
        <v>3027903</v>
      </c>
      <c r="E80" s="202">
        <v>0</v>
      </c>
      <c r="F80" s="202">
        <v>0</v>
      </c>
      <c r="G80" s="202">
        <v>0</v>
      </c>
      <c r="H80" s="202">
        <v>0</v>
      </c>
      <c r="I80" s="203">
        <f t="shared" si="167"/>
        <v>49</v>
      </c>
      <c r="J80" s="203">
        <f t="shared" si="167"/>
        <v>3027903</v>
      </c>
      <c r="K80" s="204"/>
      <c r="L80" s="202">
        <v>0</v>
      </c>
      <c r="M80" s="202">
        <v>0</v>
      </c>
      <c r="N80" s="202">
        <v>0</v>
      </c>
      <c r="O80" s="202">
        <v>57</v>
      </c>
      <c r="P80" s="202">
        <v>3282412</v>
      </c>
      <c r="Q80" s="203">
        <f t="shared" si="168"/>
        <v>57</v>
      </c>
      <c r="R80" s="203">
        <f t="shared" si="168"/>
        <v>3282412</v>
      </c>
      <c r="S80" s="204"/>
      <c r="T80" s="204">
        <f t="shared" si="169"/>
        <v>106</v>
      </c>
      <c r="U80" s="204">
        <f t="shared" si="169"/>
        <v>6310315</v>
      </c>
      <c r="V80" s="203"/>
      <c r="W80" s="202">
        <v>0</v>
      </c>
      <c r="X80" s="202">
        <v>0</v>
      </c>
      <c r="Y80" s="202">
        <v>0</v>
      </c>
      <c r="Z80" s="202">
        <v>0</v>
      </c>
      <c r="AA80" s="205"/>
      <c r="AB80" s="205"/>
      <c r="AC80" s="203">
        <f t="shared" si="170"/>
        <v>0</v>
      </c>
      <c r="AD80" s="203">
        <f t="shared" si="170"/>
        <v>0</v>
      </c>
      <c r="AE80" s="204"/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3">
        <f t="shared" si="171"/>
        <v>0</v>
      </c>
      <c r="AL80" s="203">
        <f t="shared" si="171"/>
        <v>0</v>
      </c>
      <c r="AM80" s="204"/>
      <c r="AN80" s="204">
        <f t="shared" si="172"/>
        <v>0</v>
      </c>
      <c r="AO80" s="204">
        <f t="shared" si="172"/>
        <v>0</v>
      </c>
      <c r="AP80" s="203"/>
      <c r="AQ80" s="206">
        <f t="shared" si="166"/>
        <v>106</v>
      </c>
      <c r="AR80" s="207">
        <f t="shared" si="166"/>
        <v>6310315</v>
      </c>
    </row>
    <row r="81" spans="1:44">
      <c r="A81" s="2"/>
      <c r="B81" s="3" t="s">
        <v>68</v>
      </c>
      <c r="C81" s="209">
        <f t="shared" ref="C81:J81" si="173">SUM(C78:C80)</f>
        <v>237</v>
      </c>
      <c r="D81" s="209">
        <f t="shared" si="173"/>
        <v>10530038</v>
      </c>
      <c r="E81" s="209">
        <f t="shared" si="173"/>
        <v>0</v>
      </c>
      <c r="F81" s="209">
        <f t="shared" si="173"/>
        <v>0</v>
      </c>
      <c r="G81" s="209">
        <f t="shared" si="173"/>
        <v>0</v>
      </c>
      <c r="H81" s="209">
        <f t="shared" si="173"/>
        <v>0</v>
      </c>
      <c r="I81" s="209">
        <f t="shared" si="173"/>
        <v>237</v>
      </c>
      <c r="J81" s="209">
        <f t="shared" si="173"/>
        <v>10530038</v>
      </c>
      <c r="K81" s="210"/>
      <c r="L81" s="209">
        <f t="shared" ref="L81:R81" si="174">SUM(L78:L80)</f>
        <v>0</v>
      </c>
      <c r="M81" s="209">
        <f t="shared" si="174"/>
        <v>0</v>
      </c>
      <c r="N81" s="209">
        <f t="shared" si="174"/>
        <v>0</v>
      </c>
      <c r="O81" s="209">
        <f t="shared" si="174"/>
        <v>348</v>
      </c>
      <c r="P81" s="209">
        <f t="shared" si="174"/>
        <v>15059380</v>
      </c>
      <c r="Q81" s="209">
        <f t="shared" si="174"/>
        <v>348</v>
      </c>
      <c r="R81" s="209">
        <f t="shared" si="174"/>
        <v>15059380</v>
      </c>
      <c r="S81" s="210"/>
      <c r="T81" s="209">
        <f>SUM(T78:T80)</f>
        <v>585</v>
      </c>
      <c r="U81" s="209">
        <f>SUM(U78:U80)</f>
        <v>25589418</v>
      </c>
      <c r="V81" s="203"/>
      <c r="W81" s="209">
        <f t="shared" ref="W81:AD81" si="175">SUM(W78:W80)</f>
        <v>0</v>
      </c>
      <c r="X81" s="209">
        <f t="shared" si="175"/>
        <v>0</v>
      </c>
      <c r="Y81" s="209">
        <f t="shared" si="175"/>
        <v>0</v>
      </c>
      <c r="Z81" s="209">
        <f t="shared" si="175"/>
        <v>0</v>
      </c>
      <c r="AA81" s="211">
        <f t="shared" si="175"/>
        <v>0</v>
      </c>
      <c r="AB81" s="211">
        <f t="shared" si="175"/>
        <v>0</v>
      </c>
      <c r="AC81" s="209">
        <f t="shared" si="175"/>
        <v>0</v>
      </c>
      <c r="AD81" s="209">
        <f t="shared" si="175"/>
        <v>0</v>
      </c>
      <c r="AE81" s="210"/>
      <c r="AF81" s="209">
        <f t="shared" ref="AF81:AL81" si="176">SUM(AF78:AF80)</f>
        <v>0</v>
      </c>
      <c r="AG81" s="209">
        <f t="shared" si="176"/>
        <v>0</v>
      </c>
      <c r="AH81" s="209">
        <f t="shared" si="176"/>
        <v>0</v>
      </c>
      <c r="AI81" s="209">
        <f t="shared" si="176"/>
        <v>0</v>
      </c>
      <c r="AJ81" s="209">
        <f t="shared" si="176"/>
        <v>0</v>
      </c>
      <c r="AK81" s="209">
        <f t="shared" si="176"/>
        <v>0</v>
      </c>
      <c r="AL81" s="209">
        <f t="shared" si="176"/>
        <v>0</v>
      </c>
      <c r="AM81" s="210"/>
      <c r="AN81" s="209">
        <f>SUM(AN78:AN80)</f>
        <v>0</v>
      </c>
      <c r="AO81" s="209">
        <f>SUM(AO78:AO80)</f>
        <v>0</v>
      </c>
      <c r="AP81" s="203"/>
      <c r="AQ81" s="212">
        <f>SUM(AQ78:AQ80)</f>
        <v>585</v>
      </c>
      <c r="AR81" s="213">
        <f>SUM(AR78:AR80)</f>
        <v>25589418</v>
      </c>
    </row>
    <row r="82" spans="1:44">
      <c r="A82" s="1" t="s">
        <v>69</v>
      </c>
      <c r="B82" t="s">
        <v>70</v>
      </c>
      <c r="C82" s="202">
        <v>11</v>
      </c>
      <c r="D82" s="202">
        <v>2455580</v>
      </c>
      <c r="E82" s="202">
        <v>22</v>
      </c>
      <c r="F82" s="202">
        <v>8350594</v>
      </c>
      <c r="G82" s="202">
        <v>0</v>
      </c>
      <c r="H82" s="202">
        <v>0</v>
      </c>
      <c r="I82" s="203">
        <f>C82+E82+G82</f>
        <v>33</v>
      </c>
      <c r="J82" s="203">
        <f>D82+F82+H82</f>
        <v>10806174</v>
      </c>
      <c r="K82" s="204"/>
      <c r="L82" s="202">
        <v>3</v>
      </c>
      <c r="M82" s="202">
        <v>0</v>
      </c>
      <c r="N82" s="202">
        <v>1891578</v>
      </c>
      <c r="O82" s="202">
        <v>142</v>
      </c>
      <c r="P82" s="202">
        <v>48690437</v>
      </c>
      <c r="Q82" s="203">
        <f t="shared" ref="Q82:R82" si="177">O82+M82</f>
        <v>142</v>
      </c>
      <c r="R82" s="203">
        <f t="shared" si="177"/>
        <v>50582015</v>
      </c>
      <c r="S82" s="204"/>
      <c r="T82" s="204">
        <f>Q82+I82</f>
        <v>175</v>
      </c>
      <c r="U82" s="204">
        <f>R82+J82</f>
        <v>61388189</v>
      </c>
      <c r="V82" s="203"/>
      <c r="W82" s="202">
        <v>0</v>
      </c>
      <c r="X82" s="202">
        <v>0</v>
      </c>
      <c r="Y82" s="202">
        <v>0</v>
      </c>
      <c r="Z82" s="202">
        <v>0</v>
      </c>
      <c r="AA82" s="205"/>
      <c r="AB82" s="205"/>
      <c r="AC82" s="203">
        <f>W82+Y82</f>
        <v>0</v>
      </c>
      <c r="AD82" s="203">
        <f>X82+Z82</f>
        <v>0</v>
      </c>
      <c r="AE82" s="204"/>
      <c r="AF82" s="202">
        <v>0</v>
      </c>
      <c r="AG82" s="202">
        <v>0</v>
      </c>
      <c r="AH82" s="202">
        <v>0</v>
      </c>
      <c r="AI82" s="202"/>
      <c r="AJ82" s="202">
        <v>0</v>
      </c>
      <c r="AK82" s="203">
        <f>AI82+AG82</f>
        <v>0</v>
      </c>
      <c r="AL82" s="203">
        <f>AJ82+AH82</f>
        <v>0</v>
      </c>
      <c r="AM82" s="204"/>
      <c r="AN82" s="204">
        <f>AK82+AC82</f>
        <v>0</v>
      </c>
      <c r="AO82" s="204">
        <f>AL82+AD82</f>
        <v>0</v>
      </c>
      <c r="AP82" s="203"/>
      <c r="AQ82" s="206">
        <f>AN82+T82</f>
        <v>175</v>
      </c>
      <c r="AR82" s="207">
        <f>AO82+U82</f>
        <v>61388189</v>
      </c>
    </row>
    <row r="83" spans="1:44">
      <c r="A83" s="8"/>
      <c r="B83" s="3" t="s">
        <v>71</v>
      </c>
      <c r="C83" s="209">
        <f>SUM(C82)</f>
        <v>11</v>
      </c>
      <c r="D83" s="209">
        <f t="shared" ref="D83:R83" si="178">SUM(D82)</f>
        <v>2455580</v>
      </c>
      <c r="E83" s="209">
        <f t="shared" si="178"/>
        <v>22</v>
      </c>
      <c r="F83" s="209">
        <f t="shared" si="178"/>
        <v>8350594</v>
      </c>
      <c r="G83" s="209">
        <f t="shared" si="178"/>
        <v>0</v>
      </c>
      <c r="H83" s="209">
        <f t="shared" si="178"/>
        <v>0</v>
      </c>
      <c r="I83" s="209">
        <f t="shared" si="178"/>
        <v>33</v>
      </c>
      <c r="J83" s="227">
        <f t="shared" si="178"/>
        <v>10806174</v>
      </c>
      <c r="K83" s="220"/>
      <c r="L83" s="209">
        <f t="shared" ref="L83" si="179">SUM(L82)</f>
        <v>3</v>
      </c>
      <c r="M83" s="209">
        <f t="shared" si="178"/>
        <v>0</v>
      </c>
      <c r="N83" s="209">
        <f t="shared" si="178"/>
        <v>1891578</v>
      </c>
      <c r="O83" s="209">
        <f t="shared" si="178"/>
        <v>142</v>
      </c>
      <c r="P83" s="209">
        <f t="shared" si="178"/>
        <v>48690437</v>
      </c>
      <c r="Q83" s="209">
        <f t="shared" si="178"/>
        <v>142</v>
      </c>
      <c r="R83" s="209">
        <f t="shared" si="178"/>
        <v>50582015</v>
      </c>
      <c r="S83" s="210"/>
      <c r="T83" s="209">
        <f t="shared" ref="T83:U83" si="180">SUM(T82)</f>
        <v>175</v>
      </c>
      <c r="U83" s="209">
        <f t="shared" si="180"/>
        <v>61388189</v>
      </c>
      <c r="V83" s="203"/>
      <c r="W83" s="209">
        <f>SUM(W82)</f>
        <v>0</v>
      </c>
      <c r="X83" s="209">
        <f t="shared" ref="X83:AD83" si="181">SUM(X82)</f>
        <v>0</v>
      </c>
      <c r="Y83" s="209">
        <f t="shared" si="181"/>
        <v>0</v>
      </c>
      <c r="Z83" s="209">
        <f t="shared" si="181"/>
        <v>0</v>
      </c>
      <c r="AA83" s="211">
        <f t="shared" si="181"/>
        <v>0</v>
      </c>
      <c r="AB83" s="211">
        <f t="shared" si="181"/>
        <v>0</v>
      </c>
      <c r="AC83" s="209">
        <f t="shared" si="181"/>
        <v>0</v>
      </c>
      <c r="AD83" s="227">
        <f t="shared" si="181"/>
        <v>0</v>
      </c>
      <c r="AE83" s="220"/>
      <c r="AF83" s="209">
        <f t="shared" ref="AF83" si="182">SUM(AF82)</f>
        <v>0</v>
      </c>
      <c r="AG83" s="209">
        <f t="shared" ref="AG83:AL83" si="183">SUM(AG82)</f>
        <v>0</v>
      </c>
      <c r="AH83" s="209">
        <f t="shared" si="183"/>
        <v>0</v>
      </c>
      <c r="AI83" s="209">
        <f t="shared" si="183"/>
        <v>0</v>
      </c>
      <c r="AJ83" s="209">
        <f t="shared" si="183"/>
        <v>0</v>
      </c>
      <c r="AK83" s="209">
        <f t="shared" si="183"/>
        <v>0</v>
      </c>
      <c r="AL83" s="209">
        <f t="shared" si="183"/>
        <v>0</v>
      </c>
      <c r="AM83" s="210"/>
      <c r="AN83" s="209">
        <f t="shared" ref="AN83:AR83" si="184">SUM(AN82)</f>
        <v>0</v>
      </c>
      <c r="AO83" s="209">
        <f t="shared" si="184"/>
        <v>0</v>
      </c>
      <c r="AP83" s="203"/>
      <c r="AQ83" s="212">
        <f t="shared" si="184"/>
        <v>175</v>
      </c>
      <c r="AR83" s="213">
        <f t="shared" si="184"/>
        <v>61388189</v>
      </c>
    </row>
    <row r="84" spans="1:44" s="4" customFormat="1">
      <c r="A84" s="17"/>
      <c r="B84" s="9"/>
      <c r="C84" s="210"/>
      <c r="D84" s="210"/>
      <c r="E84" s="210"/>
      <c r="F84" s="210"/>
      <c r="G84" s="210"/>
      <c r="H84" s="210"/>
      <c r="I84" s="210"/>
      <c r="J84" s="220"/>
      <c r="K84" s="22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04"/>
      <c r="W84" s="210"/>
      <c r="X84" s="210"/>
      <c r="Y84" s="210"/>
      <c r="Z84" s="210"/>
      <c r="AA84" s="211"/>
      <c r="AB84" s="211"/>
      <c r="AC84" s="210"/>
      <c r="AD84" s="220"/>
      <c r="AE84" s="22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04"/>
      <c r="AQ84" s="228"/>
      <c r="AR84" s="229"/>
    </row>
    <row r="85" spans="1:44" ht="15" thickBot="1">
      <c r="A85" s="12"/>
      <c r="B85" s="10" t="s">
        <v>80</v>
      </c>
      <c r="C85" s="221">
        <f>C83+C81</f>
        <v>248</v>
      </c>
      <c r="D85" s="221">
        <f t="shared" ref="D85:J85" si="185">D83+D81</f>
        <v>12985618</v>
      </c>
      <c r="E85" s="221">
        <f t="shared" si="185"/>
        <v>22</v>
      </c>
      <c r="F85" s="221">
        <f t="shared" si="185"/>
        <v>8350594</v>
      </c>
      <c r="G85" s="221">
        <f t="shared" si="185"/>
        <v>0</v>
      </c>
      <c r="H85" s="221">
        <f t="shared" si="185"/>
        <v>0</v>
      </c>
      <c r="I85" s="221">
        <f t="shared" si="185"/>
        <v>270</v>
      </c>
      <c r="J85" s="221">
        <f t="shared" si="185"/>
        <v>21336212</v>
      </c>
      <c r="K85" s="220"/>
      <c r="L85" s="221">
        <f t="shared" ref="L85" si="186">L83+L81</f>
        <v>3</v>
      </c>
      <c r="M85" s="221">
        <f t="shared" ref="M85:R85" si="187">M83+M81</f>
        <v>0</v>
      </c>
      <c r="N85" s="221">
        <f t="shared" si="187"/>
        <v>1891578</v>
      </c>
      <c r="O85" s="221">
        <f t="shared" si="187"/>
        <v>490</v>
      </c>
      <c r="P85" s="221">
        <f t="shared" si="187"/>
        <v>63749817</v>
      </c>
      <c r="Q85" s="221">
        <f t="shared" si="187"/>
        <v>490</v>
      </c>
      <c r="R85" s="221">
        <f t="shared" si="187"/>
        <v>65641395</v>
      </c>
      <c r="S85" s="222"/>
      <c r="T85" s="221">
        <f t="shared" ref="T85:U85" si="188">T83+T81</f>
        <v>760</v>
      </c>
      <c r="U85" s="221">
        <f t="shared" si="188"/>
        <v>86977607</v>
      </c>
      <c r="V85" s="203"/>
      <c r="W85" s="221">
        <f>W83+W81</f>
        <v>0</v>
      </c>
      <c r="X85" s="221">
        <f t="shared" ref="X85:AD85" si="189">X83+X81</f>
        <v>0</v>
      </c>
      <c r="Y85" s="221">
        <f t="shared" si="189"/>
        <v>0</v>
      </c>
      <c r="Z85" s="221">
        <f t="shared" si="189"/>
        <v>0</v>
      </c>
      <c r="AA85" s="223">
        <f t="shared" si="189"/>
        <v>0</v>
      </c>
      <c r="AB85" s="223">
        <f t="shared" si="189"/>
        <v>0</v>
      </c>
      <c r="AC85" s="221">
        <f t="shared" si="189"/>
        <v>0</v>
      </c>
      <c r="AD85" s="221">
        <f t="shared" si="189"/>
        <v>0</v>
      </c>
      <c r="AE85" s="220"/>
      <c r="AF85" s="221">
        <f t="shared" ref="AF85" si="190">AF83+AF81</f>
        <v>0</v>
      </c>
      <c r="AG85" s="221">
        <f t="shared" ref="AG85:AL85" si="191">AG83+AG81</f>
        <v>0</v>
      </c>
      <c r="AH85" s="221">
        <f t="shared" si="191"/>
        <v>0</v>
      </c>
      <c r="AI85" s="221">
        <f t="shared" si="191"/>
        <v>0</v>
      </c>
      <c r="AJ85" s="221">
        <f t="shared" si="191"/>
        <v>0</v>
      </c>
      <c r="AK85" s="221">
        <f t="shared" si="191"/>
        <v>0</v>
      </c>
      <c r="AL85" s="221">
        <f t="shared" si="191"/>
        <v>0</v>
      </c>
      <c r="AM85" s="222"/>
      <c r="AN85" s="221">
        <f t="shared" ref="AN85:AR85" si="192">AN83+AN81</f>
        <v>0</v>
      </c>
      <c r="AO85" s="221">
        <f t="shared" si="192"/>
        <v>0</v>
      </c>
      <c r="AP85" s="203"/>
      <c r="AQ85" s="224">
        <f>AQ83+AQ81</f>
        <v>760</v>
      </c>
      <c r="AR85" s="225">
        <f t="shared" si="192"/>
        <v>86977607</v>
      </c>
    </row>
    <row r="86" spans="1:44" s="4" customFormat="1" ht="15" thickTop="1">
      <c r="A86" s="17"/>
      <c r="B86" s="9"/>
      <c r="C86" s="7"/>
      <c r="D86" s="7"/>
      <c r="E86" s="7"/>
      <c r="F86" s="7"/>
      <c r="G86" s="7"/>
      <c r="H86" s="7"/>
      <c r="I86" s="7"/>
      <c r="J86" s="13"/>
      <c r="K86" s="13"/>
      <c r="L86" s="7"/>
      <c r="M86" s="7"/>
      <c r="N86" s="7"/>
      <c r="O86" s="7"/>
      <c r="P86" s="7"/>
      <c r="Q86" s="7"/>
      <c r="R86" s="7"/>
      <c r="S86" s="7"/>
      <c r="T86" s="7"/>
      <c r="U86" s="7"/>
      <c r="W86" s="7"/>
      <c r="X86" s="7"/>
      <c r="Y86" s="7"/>
      <c r="Z86" s="7"/>
      <c r="AA86" s="80"/>
      <c r="AB86" s="80"/>
      <c r="AC86" s="7"/>
      <c r="AD86" s="13"/>
      <c r="AE86" s="13"/>
      <c r="AF86" s="7"/>
      <c r="AG86" s="7"/>
      <c r="AH86" s="7"/>
      <c r="AI86" s="7"/>
      <c r="AJ86" s="7"/>
      <c r="AK86" s="7"/>
      <c r="AL86" s="7"/>
      <c r="AM86" s="7"/>
      <c r="AN86" s="7"/>
      <c r="AO86" s="7"/>
      <c r="AQ86" s="106"/>
      <c r="AR86" s="14"/>
    </row>
    <row r="87" spans="1:44">
      <c r="A87" s="95" t="s">
        <v>170</v>
      </c>
      <c r="B87" s="201">
        <v>85543161</v>
      </c>
      <c r="AQ87" s="15"/>
    </row>
    <row r="88" spans="1:44">
      <c r="A88" s="95" t="s">
        <v>233</v>
      </c>
      <c r="B88" s="94">
        <f>'OEFIA Detail 2'!AQ28</f>
        <v>442</v>
      </c>
    </row>
    <row r="89" spans="1:44">
      <c r="A89" s="95" t="s">
        <v>232</v>
      </c>
      <c r="B89" s="202">
        <f>AQ76+AQ85</f>
        <v>6813</v>
      </c>
    </row>
    <row r="90" spans="1:44">
      <c r="A90" s="95" t="s">
        <v>231</v>
      </c>
      <c r="B90" s="202">
        <f>AR76+AR85</f>
        <v>3705493448</v>
      </c>
      <c r="D90" s="203"/>
    </row>
    <row r="91" spans="1:44">
      <c r="AR91" s="203"/>
    </row>
    <row r="93" spans="1:44">
      <c r="B93" s="203"/>
    </row>
    <row r="95" spans="1:44">
      <c r="B95" s="422"/>
    </row>
  </sheetData>
  <mergeCells count="29">
    <mergeCell ref="AQ6:AQ7"/>
    <mergeCell ref="AR6:AR7"/>
    <mergeCell ref="AC6:AD6"/>
    <mergeCell ref="AI6:AJ6"/>
    <mergeCell ref="AK6:AL6"/>
    <mergeCell ref="AN6:AN7"/>
    <mergeCell ref="AO6:AO7"/>
    <mergeCell ref="AF6:AH6"/>
    <mergeCell ref="AA6:AB6"/>
    <mergeCell ref="C6:D6"/>
    <mergeCell ref="E6:F6"/>
    <mergeCell ref="G6:H6"/>
    <mergeCell ref="I6:J6"/>
    <mergeCell ref="O6:P6"/>
    <mergeCell ref="Q6:R6"/>
    <mergeCell ref="T6:T7"/>
    <mergeCell ref="U6:U7"/>
    <mergeCell ref="W6:X6"/>
    <mergeCell ref="Y6:Z6"/>
    <mergeCell ref="L6:N6"/>
    <mergeCell ref="C4:U4"/>
    <mergeCell ref="W4:AO4"/>
    <mergeCell ref="AQ4:AR5"/>
    <mergeCell ref="C5:J5"/>
    <mergeCell ref="T5:U5"/>
    <mergeCell ref="W5:AD5"/>
    <mergeCell ref="AN5:AO5"/>
    <mergeCell ref="L5:R5"/>
    <mergeCell ref="AF5:AL5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1:AS92"/>
  <sheetViews>
    <sheetView zoomScale="82" zoomScaleNormal="82" workbookViewId="0">
      <pane xSplit="2" ySplit="7" topLeftCell="R68" activePane="bottomRight" state="frozen"/>
      <selection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RowHeight="14.5"/>
  <cols>
    <col min="1" max="1" width="28.81640625" style="1" bestFit="1" customWidth="1"/>
    <col min="2" max="2" width="14.453125" customWidth="1"/>
    <col min="3" max="3" width="10.1796875" bestFit="1" customWidth="1"/>
    <col min="4" max="4" width="18.81640625" bestFit="1" customWidth="1"/>
    <col min="5" max="5" width="8.1796875" bestFit="1" customWidth="1"/>
    <col min="6" max="6" width="17.81640625" bestFit="1" customWidth="1"/>
    <col min="7" max="7" width="8.1796875" bestFit="1" customWidth="1"/>
    <col min="8" max="8" width="15" bestFit="1" customWidth="1"/>
    <col min="9" max="9" width="10" bestFit="1" customWidth="1"/>
    <col min="10" max="10" width="18.81640625" bestFit="1" customWidth="1"/>
    <col min="11" max="11" width="1.81640625" customWidth="1"/>
    <col min="12" max="12" width="8.81640625" customWidth="1"/>
    <col min="13" max="13" width="8.1796875" bestFit="1" customWidth="1"/>
    <col min="14" max="14" width="17.453125" bestFit="1" customWidth="1"/>
    <col min="15" max="15" width="10.81640625" bestFit="1" customWidth="1"/>
    <col min="16" max="16" width="20.81640625" bestFit="1" customWidth="1"/>
    <col min="17" max="17" width="10.81640625" bestFit="1" customWidth="1"/>
    <col min="18" max="18" width="20.81640625" bestFit="1" customWidth="1"/>
    <col min="19" max="19" width="1.81640625" style="4" customWidth="1"/>
    <col min="20" max="20" width="10.81640625" style="4" bestFit="1" customWidth="1"/>
    <col min="21" max="21" width="20.81640625" style="4" bestFit="1" customWidth="1"/>
    <col min="22" max="22" width="1.81640625" customWidth="1"/>
    <col min="23" max="23" width="8.1796875" bestFit="1" customWidth="1"/>
    <col min="24" max="24" width="17.453125" bestFit="1" customWidth="1"/>
    <col min="25" max="25" width="8.1796875" bestFit="1" customWidth="1"/>
    <col min="26" max="26" width="15.81640625" bestFit="1" customWidth="1"/>
    <col min="27" max="28" width="8.1796875" hidden="1" customWidth="1"/>
    <col min="29" max="29" width="8.1796875" bestFit="1" customWidth="1"/>
    <col min="30" max="30" width="18.1796875" bestFit="1" customWidth="1"/>
    <col min="31" max="31" width="1.81640625" customWidth="1"/>
    <col min="32" max="32" width="8.1796875" customWidth="1"/>
    <col min="33" max="33" width="8.1796875" bestFit="1" customWidth="1"/>
    <col min="34" max="34" width="15.81640625" bestFit="1" customWidth="1"/>
    <col min="35" max="35" width="8.1796875" customWidth="1"/>
    <col min="36" max="36" width="12.1796875" customWidth="1"/>
    <col min="37" max="37" width="8.1796875" bestFit="1" customWidth="1"/>
    <col min="38" max="38" width="15.81640625" bestFit="1" customWidth="1"/>
    <col min="39" max="39" width="1.81640625" style="4" customWidth="1"/>
    <col min="40" max="40" width="8.1796875" style="4" bestFit="1" customWidth="1"/>
    <col min="41" max="41" width="17.81640625" style="4" bestFit="1" customWidth="1"/>
    <col min="42" max="42" width="1.81640625" customWidth="1"/>
    <col min="43" max="43" width="10.81640625" bestFit="1" customWidth="1"/>
    <col min="44" max="44" width="20.81640625" customWidth="1"/>
  </cols>
  <sheetData>
    <row r="1" spans="1:44" ht="18.5">
      <c r="A1" s="92" t="s">
        <v>246</v>
      </c>
      <c r="E1" s="96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4" ht="18.5">
      <c r="A2" s="92" t="s">
        <v>131</v>
      </c>
      <c r="E2" s="96"/>
      <c r="F2" s="4"/>
      <c r="G2" s="4"/>
      <c r="H2" s="4"/>
      <c r="I2" s="4"/>
      <c r="J2" s="4"/>
      <c r="K2" s="4"/>
      <c r="L2" s="4"/>
      <c r="M2" s="4"/>
      <c r="N2" s="4"/>
      <c r="O2" s="4"/>
    </row>
    <row r="3" spans="1:44" ht="19" thickBot="1">
      <c r="E3" s="96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4">
      <c r="C4" s="437" t="str">
        <f>'OEFIA Detail'!C4:U4</f>
        <v>FY 2019 Annual Appropriated Dollars</v>
      </c>
      <c r="D4" s="438"/>
      <c r="E4" s="438"/>
      <c r="F4" s="438"/>
      <c r="G4" s="438"/>
      <c r="H4" s="438"/>
      <c r="I4" s="438"/>
      <c r="J4" s="438"/>
      <c r="K4" s="438"/>
      <c r="L4" s="439"/>
      <c r="M4" s="438"/>
      <c r="N4" s="438"/>
      <c r="O4" s="438"/>
      <c r="P4" s="438"/>
      <c r="Q4" s="438"/>
      <c r="R4" s="438"/>
      <c r="S4" s="438"/>
      <c r="T4" s="438"/>
      <c r="U4" s="440"/>
      <c r="W4" s="437" t="str">
        <f>'OEFIA Detail'!W4:AO4</f>
        <v>FY 2019 Cancer Moonshot</v>
      </c>
      <c r="X4" s="438"/>
      <c r="Y4" s="438"/>
      <c r="Z4" s="438"/>
      <c r="AA4" s="438"/>
      <c r="AB4" s="438"/>
      <c r="AC4" s="438"/>
      <c r="AD4" s="438"/>
      <c r="AE4" s="438"/>
      <c r="AF4" s="439"/>
      <c r="AG4" s="438"/>
      <c r="AH4" s="438"/>
      <c r="AI4" s="438"/>
      <c r="AJ4" s="438"/>
      <c r="AK4" s="438"/>
      <c r="AL4" s="438"/>
      <c r="AM4" s="438"/>
      <c r="AN4" s="438"/>
      <c r="AO4" s="440"/>
      <c r="AQ4" s="441" t="s">
        <v>78</v>
      </c>
      <c r="AR4" s="442"/>
    </row>
    <row r="5" spans="1:44" ht="18.5">
      <c r="C5" s="445" t="s">
        <v>73</v>
      </c>
      <c r="D5" s="446"/>
      <c r="E5" s="446"/>
      <c r="F5" s="446"/>
      <c r="G5" s="446"/>
      <c r="H5" s="446"/>
      <c r="I5" s="446"/>
      <c r="J5" s="447"/>
      <c r="L5" s="451" t="s">
        <v>75</v>
      </c>
      <c r="M5" s="451"/>
      <c r="N5" s="451"/>
      <c r="O5" s="451"/>
      <c r="P5" s="451"/>
      <c r="Q5" s="451"/>
      <c r="R5" s="451"/>
      <c r="S5" s="5"/>
      <c r="T5" s="445" t="s">
        <v>126</v>
      </c>
      <c r="U5" s="446"/>
      <c r="W5" s="445" t="s">
        <v>73</v>
      </c>
      <c r="X5" s="446"/>
      <c r="Y5" s="446"/>
      <c r="Z5" s="446"/>
      <c r="AA5" s="446"/>
      <c r="AB5" s="446"/>
      <c r="AC5" s="446"/>
      <c r="AD5" s="447"/>
      <c r="AF5" s="451" t="s">
        <v>75</v>
      </c>
      <c r="AG5" s="451"/>
      <c r="AH5" s="451"/>
      <c r="AI5" s="451"/>
      <c r="AJ5" s="451"/>
      <c r="AK5" s="451"/>
      <c r="AL5" s="451"/>
      <c r="AM5" s="5"/>
      <c r="AN5" s="445" t="s">
        <v>127</v>
      </c>
      <c r="AO5" s="446"/>
      <c r="AQ5" s="443"/>
      <c r="AR5" s="444"/>
    </row>
    <row r="6" spans="1:44">
      <c r="C6" s="454" t="s">
        <v>0</v>
      </c>
      <c r="D6" s="454"/>
      <c r="E6" s="454" t="s">
        <v>1</v>
      </c>
      <c r="F6" s="454"/>
      <c r="G6" s="454" t="s">
        <v>2</v>
      </c>
      <c r="H6" s="454"/>
      <c r="I6" s="454" t="s">
        <v>74</v>
      </c>
      <c r="J6" s="454"/>
      <c r="L6" s="456" t="s">
        <v>3</v>
      </c>
      <c r="M6" s="457"/>
      <c r="N6" s="458"/>
      <c r="O6" s="454" t="s">
        <v>4</v>
      </c>
      <c r="P6" s="454"/>
      <c r="Q6" s="454" t="s">
        <v>76</v>
      </c>
      <c r="R6" s="454"/>
      <c r="S6" s="6"/>
      <c r="T6" s="455" t="s">
        <v>6</v>
      </c>
      <c r="U6" s="455" t="s">
        <v>79</v>
      </c>
      <c r="W6" s="454" t="s">
        <v>0</v>
      </c>
      <c r="X6" s="454"/>
      <c r="Y6" s="454" t="s">
        <v>1</v>
      </c>
      <c r="Z6" s="454"/>
      <c r="AA6" s="452" t="s">
        <v>2</v>
      </c>
      <c r="AB6" s="453"/>
      <c r="AC6" s="456" t="s">
        <v>74</v>
      </c>
      <c r="AD6" s="463"/>
      <c r="AF6" s="464" t="s">
        <v>3</v>
      </c>
      <c r="AG6" s="464"/>
      <c r="AH6" s="465"/>
      <c r="AI6" s="454" t="s">
        <v>4</v>
      </c>
      <c r="AJ6" s="454"/>
      <c r="AK6" s="454" t="s">
        <v>76</v>
      </c>
      <c r="AL6" s="454"/>
      <c r="AM6" s="6"/>
      <c r="AN6" s="455" t="s">
        <v>6</v>
      </c>
      <c r="AO6" s="455" t="s">
        <v>79</v>
      </c>
      <c r="AQ6" s="459" t="s">
        <v>6</v>
      </c>
      <c r="AR6" s="461" t="s">
        <v>79</v>
      </c>
    </row>
    <row r="7" spans="1:44" s="236" customFormat="1" ht="32.25" customHeight="1" thickBot="1">
      <c r="A7" s="233" t="s">
        <v>5</v>
      </c>
      <c r="B7" s="234" t="s">
        <v>72</v>
      </c>
      <c r="C7" s="235" t="s">
        <v>6</v>
      </c>
      <c r="D7" s="235" t="s">
        <v>7</v>
      </c>
      <c r="E7" s="235" t="s">
        <v>6</v>
      </c>
      <c r="F7" s="235" t="s">
        <v>7</v>
      </c>
      <c r="G7" s="235" t="s">
        <v>6</v>
      </c>
      <c r="H7" s="235" t="s">
        <v>7</v>
      </c>
      <c r="I7" s="235" t="s">
        <v>6</v>
      </c>
      <c r="J7" s="235" t="s">
        <v>7</v>
      </c>
      <c r="L7" s="235" t="s">
        <v>157</v>
      </c>
      <c r="M7" s="235" t="s">
        <v>155</v>
      </c>
      <c r="N7" s="235" t="s">
        <v>7</v>
      </c>
      <c r="O7" s="235" t="s">
        <v>6</v>
      </c>
      <c r="P7" s="235" t="s">
        <v>7</v>
      </c>
      <c r="Q7" s="235" t="s">
        <v>6</v>
      </c>
      <c r="R7" s="235" t="s">
        <v>7</v>
      </c>
      <c r="S7" s="237"/>
      <c r="T7" s="455"/>
      <c r="U7" s="455" t="s">
        <v>7</v>
      </c>
      <c r="W7" s="235" t="s">
        <v>6</v>
      </c>
      <c r="X7" s="235" t="s">
        <v>7</v>
      </c>
      <c r="Y7" s="235" t="s">
        <v>6</v>
      </c>
      <c r="Z7" s="235" t="s">
        <v>7</v>
      </c>
      <c r="AA7" s="238" t="s">
        <v>6</v>
      </c>
      <c r="AB7" s="238" t="s">
        <v>7</v>
      </c>
      <c r="AC7" s="235" t="s">
        <v>6</v>
      </c>
      <c r="AD7" s="235" t="s">
        <v>7</v>
      </c>
      <c r="AF7" s="235" t="s">
        <v>156</v>
      </c>
      <c r="AG7" s="235" t="s">
        <v>155</v>
      </c>
      <c r="AH7" s="235" t="s">
        <v>7</v>
      </c>
      <c r="AI7" s="235" t="s">
        <v>6</v>
      </c>
      <c r="AJ7" s="235" t="s">
        <v>7</v>
      </c>
      <c r="AK7" s="235" t="s">
        <v>6</v>
      </c>
      <c r="AL7" s="235" t="s">
        <v>7</v>
      </c>
      <c r="AM7" s="237"/>
      <c r="AN7" s="455"/>
      <c r="AO7" s="455" t="s">
        <v>7</v>
      </c>
      <c r="AQ7" s="460"/>
      <c r="AR7" s="462" t="s">
        <v>7</v>
      </c>
    </row>
    <row r="8" spans="1:44">
      <c r="A8" s="1" t="s">
        <v>8</v>
      </c>
      <c r="B8" t="s">
        <v>9</v>
      </c>
      <c r="C8" s="202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3">
        <f>C8+E8+G8</f>
        <v>0</v>
      </c>
      <c r="J8" s="203">
        <f>D8+F8+H8</f>
        <v>0</v>
      </c>
      <c r="K8" s="203"/>
      <c r="L8" s="202">
        <v>0</v>
      </c>
      <c r="M8" s="202">
        <v>0</v>
      </c>
      <c r="N8" s="202">
        <v>0</v>
      </c>
      <c r="O8" s="202">
        <v>1</v>
      </c>
      <c r="P8" s="202">
        <v>1161090</v>
      </c>
      <c r="Q8" s="203">
        <f>M8+O8</f>
        <v>1</v>
      </c>
      <c r="R8" s="203">
        <f>N8+P8</f>
        <v>1161090</v>
      </c>
      <c r="S8" s="204"/>
      <c r="T8" s="204">
        <f>Q8+I8</f>
        <v>1</v>
      </c>
      <c r="U8" s="204">
        <f>R8+J8</f>
        <v>1161090</v>
      </c>
      <c r="V8" s="203"/>
      <c r="W8" s="202">
        <v>0</v>
      </c>
      <c r="X8" s="202">
        <v>0</v>
      </c>
      <c r="Y8" s="202">
        <v>0</v>
      </c>
      <c r="Z8" s="202">
        <v>0</v>
      </c>
      <c r="AA8" s="205"/>
      <c r="AB8" s="205"/>
      <c r="AC8" s="203">
        <f>W8+Y8</f>
        <v>0</v>
      </c>
      <c r="AD8" s="203">
        <f>X8+Z8</f>
        <v>0</v>
      </c>
      <c r="AE8" s="203"/>
      <c r="AF8" s="202">
        <v>0</v>
      </c>
      <c r="AG8" s="202">
        <v>0</v>
      </c>
      <c r="AH8" s="202">
        <v>0</v>
      </c>
      <c r="AI8" s="202">
        <v>0</v>
      </c>
      <c r="AJ8" s="202">
        <v>0</v>
      </c>
      <c r="AK8" s="203">
        <f t="shared" ref="AK8:AK28" si="0">AG8+AI8</f>
        <v>0</v>
      </c>
      <c r="AL8" s="203">
        <f t="shared" ref="AL8:AL28" si="1">AH8+AJ8</f>
        <v>0</v>
      </c>
      <c r="AM8" s="204"/>
      <c r="AN8" s="204">
        <f t="shared" ref="AN8:AN28" si="2">AK8+AC8</f>
        <v>0</v>
      </c>
      <c r="AO8" s="204">
        <f t="shared" ref="AO8:AO28" si="3">AL8+AD8</f>
        <v>0</v>
      </c>
      <c r="AP8" s="203"/>
      <c r="AQ8" s="206">
        <f>AN8+T8</f>
        <v>1</v>
      </c>
      <c r="AR8" s="207">
        <f>AO8+U8</f>
        <v>1161090</v>
      </c>
    </row>
    <row r="9" spans="1:44">
      <c r="A9" s="1" t="s">
        <v>8</v>
      </c>
      <c r="B9" t="s">
        <v>10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3">
        <f t="shared" ref="I9:I28" si="4">C9+E9+G9</f>
        <v>0</v>
      </c>
      <c r="J9" s="203">
        <f t="shared" ref="J9:J28" si="5">D9+F9+H9</f>
        <v>0</v>
      </c>
      <c r="K9" s="203"/>
      <c r="L9" s="202">
        <v>2</v>
      </c>
      <c r="M9" s="202">
        <v>0</v>
      </c>
      <c r="N9" s="202">
        <v>466089</v>
      </c>
      <c r="O9" s="202">
        <v>0</v>
      </c>
      <c r="P9" s="202">
        <v>0</v>
      </c>
      <c r="Q9" s="203">
        <f t="shared" ref="Q9:Q28" si="6">M9+O9</f>
        <v>0</v>
      </c>
      <c r="R9" s="203">
        <f>N9+P9</f>
        <v>466089</v>
      </c>
      <c r="S9" s="204"/>
      <c r="T9" s="204">
        <f t="shared" ref="T9:T28" si="7">Q9+I9</f>
        <v>0</v>
      </c>
      <c r="U9" s="204">
        <f t="shared" ref="U9:U28" si="8">R9+J9</f>
        <v>466089</v>
      </c>
      <c r="V9" s="203"/>
      <c r="W9" s="202">
        <v>0</v>
      </c>
      <c r="X9" s="202">
        <v>0</v>
      </c>
      <c r="Y9" s="202">
        <v>0</v>
      </c>
      <c r="Z9" s="202">
        <v>0</v>
      </c>
      <c r="AA9" s="205"/>
      <c r="AB9" s="205"/>
      <c r="AC9" s="203">
        <f t="shared" ref="AC9:AC28" si="9">W9+Y9</f>
        <v>0</v>
      </c>
      <c r="AD9" s="203">
        <f t="shared" ref="AD9:AD28" si="10">X9+Z9</f>
        <v>0</v>
      </c>
      <c r="AE9" s="203"/>
      <c r="AF9" s="202">
        <v>0</v>
      </c>
      <c r="AG9" s="202">
        <v>0</v>
      </c>
      <c r="AH9" s="202">
        <v>0</v>
      </c>
      <c r="AI9" s="202">
        <v>0</v>
      </c>
      <c r="AJ9" s="202">
        <v>0</v>
      </c>
      <c r="AK9" s="203">
        <f t="shared" si="0"/>
        <v>0</v>
      </c>
      <c r="AL9" s="203">
        <f t="shared" si="1"/>
        <v>0</v>
      </c>
      <c r="AM9" s="204"/>
      <c r="AN9" s="204">
        <f t="shared" si="2"/>
        <v>0</v>
      </c>
      <c r="AO9" s="204">
        <f t="shared" si="3"/>
        <v>0</v>
      </c>
      <c r="AP9" s="203"/>
      <c r="AQ9" s="206">
        <f t="shared" ref="AQ9:AQ74" si="11">AN9+T9</f>
        <v>0</v>
      </c>
      <c r="AR9" s="207">
        <f t="shared" ref="AR9:AR74" si="12">AO9+U9</f>
        <v>466089</v>
      </c>
    </row>
    <row r="10" spans="1:44">
      <c r="A10" s="1" t="s">
        <v>8</v>
      </c>
      <c r="B10" t="s">
        <v>11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3">
        <f t="shared" si="4"/>
        <v>0</v>
      </c>
      <c r="J10" s="203">
        <f t="shared" si="5"/>
        <v>0</v>
      </c>
      <c r="K10" s="203"/>
      <c r="L10" s="202">
        <v>0</v>
      </c>
      <c r="M10" s="202">
        <v>0</v>
      </c>
      <c r="N10" s="202">
        <v>0</v>
      </c>
      <c r="O10" s="202">
        <v>3</v>
      </c>
      <c r="P10" s="202">
        <v>1312141</v>
      </c>
      <c r="Q10" s="203">
        <f t="shared" si="6"/>
        <v>3</v>
      </c>
      <c r="R10" s="203">
        <f t="shared" ref="R10:R28" si="13">N10+P10</f>
        <v>1312141</v>
      </c>
      <c r="S10" s="204"/>
      <c r="T10" s="204">
        <f t="shared" si="7"/>
        <v>3</v>
      </c>
      <c r="U10" s="204">
        <f t="shared" si="8"/>
        <v>1312141</v>
      </c>
      <c r="V10" s="203"/>
      <c r="W10" s="202">
        <v>0</v>
      </c>
      <c r="X10" s="202">
        <v>0</v>
      </c>
      <c r="Y10" s="202">
        <v>0</v>
      </c>
      <c r="Z10" s="202">
        <v>0</v>
      </c>
      <c r="AA10" s="205"/>
      <c r="AB10" s="205"/>
      <c r="AC10" s="203">
        <f t="shared" si="9"/>
        <v>0</v>
      </c>
      <c r="AD10" s="203">
        <f t="shared" si="10"/>
        <v>0</v>
      </c>
      <c r="AE10" s="203"/>
      <c r="AF10" s="202">
        <v>0</v>
      </c>
      <c r="AG10" s="202">
        <v>0</v>
      </c>
      <c r="AH10" s="202">
        <v>0</v>
      </c>
      <c r="AI10" s="202">
        <v>0</v>
      </c>
      <c r="AJ10" s="202">
        <v>0</v>
      </c>
      <c r="AK10" s="203">
        <f t="shared" si="0"/>
        <v>0</v>
      </c>
      <c r="AL10" s="203">
        <f t="shared" si="1"/>
        <v>0</v>
      </c>
      <c r="AM10" s="204"/>
      <c r="AN10" s="204">
        <f t="shared" si="2"/>
        <v>0</v>
      </c>
      <c r="AO10" s="204">
        <f t="shared" si="3"/>
        <v>0</v>
      </c>
      <c r="AP10" s="203"/>
      <c r="AQ10" s="206">
        <f t="shared" si="11"/>
        <v>3</v>
      </c>
      <c r="AR10" s="207">
        <f t="shared" si="12"/>
        <v>1312141</v>
      </c>
    </row>
    <row r="11" spans="1:44">
      <c r="A11" s="1" t="s">
        <v>8</v>
      </c>
      <c r="B11" t="s">
        <v>12</v>
      </c>
      <c r="C11" s="202">
        <v>11</v>
      </c>
      <c r="D11" s="202">
        <v>23615294</v>
      </c>
      <c r="E11" s="202">
        <v>13</v>
      </c>
      <c r="F11" s="202">
        <v>22669286</v>
      </c>
      <c r="G11" s="202">
        <v>1</v>
      </c>
      <c r="H11" s="202">
        <v>472585</v>
      </c>
      <c r="I11" s="203">
        <f t="shared" si="4"/>
        <v>25</v>
      </c>
      <c r="J11" s="203">
        <f t="shared" si="5"/>
        <v>46757165</v>
      </c>
      <c r="K11" s="203"/>
      <c r="L11" s="202">
        <v>9</v>
      </c>
      <c r="M11" s="202">
        <v>0</v>
      </c>
      <c r="N11" s="202">
        <v>741701</v>
      </c>
      <c r="O11" s="202">
        <v>65</v>
      </c>
      <c r="P11" s="202">
        <v>122470788</v>
      </c>
      <c r="Q11" s="203">
        <f t="shared" si="6"/>
        <v>65</v>
      </c>
      <c r="R11" s="203">
        <f t="shared" si="13"/>
        <v>123212489</v>
      </c>
      <c r="S11" s="204"/>
      <c r="T11" s="204">
        <f t="shared" si="7"/>
        <v>90</v>
      </c>
      <c r="U11" s="204">
        <f t="shared" si="8"/>
        <v>169969654</v>
      </c>
      <c r="V11" s="203"/>
      <c r="W11" s="202">
        <v>0</v>
      </c>
      <c r="X11" s="202">
        <v>0</v>
      </c>
      <c r="Y11" s="202">
        <v>0</v>
      </c>
      <c r="Z11" s="202">
        <v>0</v>
      </c>
      <c r="AA11" s="205"/>
      <c r="AB11" s="205"/>
      <c r="AC11" s="203">
        <f t="shared" si="9"/>
        <v>0</v>
      </c>
      <c r="AD11" s="203">
        <f t="shared" si="10"/>
        <v>0</v>
      </c>
      <c r="AE11" s="203"/>
      <c r="AF11" s="202">
        <v>0</v>
      </c>
      <c r="AG11" s="202">
        <v>0</v>
      </c>
      <c r="AH11" s="202">
        <v>0</v>
      </c>
      <c r="AI11" s="202">
        <v>4</v>
      </c>
      <c r="AJ11" s="202">
        <v>8955350</v>
      </c>
      <c r="AK11" s="203">
        <f t="shared" si="0"/>
        <v>4</v>
      </c>
      <c r="AL11" s="203">
        <f t="shared" si="1"/>
        <v>8955350</v>
      </c>
      <c r="AM11" s="204"/>
      <c r="AN11" s="204">
        <f t="shared" si="2"/>
        <v>4</v>
      </c>
      <c r="AO11" s="204">
        <f t="shared" si="3"/>
        <v>8955350</v>
      </c>
      <c r="AP11" s="203"/>
      <c r="AQ11" s="206">
        <f t="shared" si="11"/>
        <v>94</v>
      </c>
      <c r="AR11" s="207">
        <f t="shared" si="12"/>
        <v>178925004</v>
      </c>
    </row>
    <row r="12" spans="1:44">
      <c r="A12" s="1" t="s">
        <v>8</v>
      </c>
      <c r="B12" t="s">
        <v>13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3">
        <f t="shared" si="4"/>
        <v>0</v>
      </c>
      <c r="J12" s="203">
        <f t="shared" si="5"/>
        <v>0</v>
      </c>
      <c r="K12" s="203"/>
      <c r="L12" s="202">
        <v>2</v>
      </c>
      <c r="M12" s="202">
        <v>0</v>
      </c>
      <c r="N12" s="202">
        <v>104420</v>
      </c>
      <c r="O12" s="202">
        <v>109</v>
      </c>
      <c r="P12" s="202">
        <v>26155905</v>
      </c>
      <c r="Q12" s="203">
        <f t="shared" si="6"/>
        <v>109</v>
      </c>
      <c r="R12" s="203">
        <f t="shared" si="13"/>
        <v>26260325</v>
      </c>
      <c r="S12" s="204"/>
      <c r="T12" s="204">
        <f t="shared" si="7"/>
        <v>109</v>
      </c>
      <c r="U12" s="204">
        <f t="shared" si="8"/>
        <v>26260325</v>
      </c>
      <c r="V12" s="203"/>
      <c r="W12" s="202">
        <v>0</v>
      </c>
      <c r="X12" s="202">
        <v>0</v>
      </c>
      <c r="Y12" s="202">
        <v>0</v>
      </c>
      <c r="Z12" s="202">
        <v>0</v>
      </c>
      <c r="AA12" s="205"/>
      <c r="AB12" s="205"/>
      <c r="AC12" s="203">
        <f t="shared" si="9"/>
        <v>0</v>
      </c>
      <c r="AD12" s="203">
        <f t="shared" si="10"/>
        <v>0</v>
      </c>
      <c r="AE12" s="203"/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  <c r="AK12" s="203">
        <f t="shared" si="0"/>
        <v>0</v>
      </c>
      <c r="AL12" s="203">
        <f t="shared" si="1"/>
        <v>0</v>
      </c>
      <c r="AM12" s="204"/>
      <c r="AN12" s="204">
        <f t="shared" si="2"/>
        <v>0</v>
      </c>
      <c r="AO12" s="204">
        <f t="shared" si="3"/>
        <v>0</v>
      </c>
      <c r="AP12" s="203"/>
      <c r="AQ12" s="206">
        <f t="shared" si="11"/>
        <v>109</v>
      </c>
      <c r="AR12" s="207">
        <f t="shared" si="12"/>
        <v>26260325</v>
      </c>
    </row>
    <row r="13" spans="1:44">
      <c r="A13" s="1" t="s">
        <v>8</v>
      </c>
      <c r="B13" t="s">
        <v>14</v>
      </c>
      <c r="C13" s="202">
        <v>579</v>
      </c>
      <c r="D13" s="202">
        <v>278388566</v>
      </c>
      <c r="E13" s="202">
        <v>71</v>
      </c>
      <c r="F13" s="202">
        <v>29391588</v>
      </c>
      <c r="G13" s="202">
        <v>2</v>
      </c>
      <c r="H13" s="202">
        <v>465332</v>
      </c>
      <c r="I13" s="203">
        <f t="shared" si="4"/>
        <v>652</v>
      </c>
      <c r="J13" s="203">
        <f t="shared" si="5"/>
        <v>308245486</v>
      </c>
      <c r="K13" s="203"/>
      <c r="L13" s="202">
        <v>175</v>
      </c>
      <c r="M13" s="202">
        <v>0</v>
      </c>
      <c r="N13" s="202">
        <v>14013633</v>
      </c>
      <c r="O13" s="202">
        <v>2362</v>
      </c>
      <c r="P13" s="202">
        <v>1010668449</v>
      </c>
      <c r="Q13" s="203">
        <f t="shared" si="6"/>
        <v>2362</v>
      </c>
      <c r="R13" s="203">
        <f>N13+P13</f>
        <v>1024682082</v>
      </c>
      <c r="S13" s="204"/>
      <c r="T13" s="204">
        <f t="shared" si="7"/>
        <v>3014</v>
      </c>
      <c r="U13" s="204">
        <f t="shared" si="8"/>
        <v>1332927568</v>
      </c>
      <c r="V13" s="203"/>
      <c r="W13" s="202">
        <v>0</v>
      </c>
      <c r="X13" s="202">
        <v>0</v>
      </c>
      <c r="Y13" s="202">
        <v>0</v>
      </c>
      <c r="Z13" s="202">
        <v>0</v>
      </c>
      <c r="AA13" s="205"/>
      <c r="AB13" s="205"/>
      <c r="AC13" s="203">
        <f t="shared" si="9"/>
        <v>0</v>
      </c>
      <c r="AD13" s="203">
        <f t="shared" si="10"/>
        <v>0</v>
      </c>
      <c r="AE13" s="203"/>
      <c r="AF13" s="202">
        <v>10</v>
      </c>
      <c r="AG13" s="202">
        <v>0</v>
      </c>
      <c r="AH13" s="202">
        <v>1942017</v>
      </c>
      <c r="AI13" s="202">
        <v>14</v>
      </c>
      <c r="AJ13" s="202">
        <v>9989767</v>
      </c>
      <c r="AK13" s="203">
        <f t="shared" si="0"/>
        <v>14</v>
      </c>
      <c r="AL13" s="203">
        <f t="shared" si="1"/>
        <v>11931784</v>
      </c>
      <c r="AM13" s="204"/>
      <c r="AN13" s="204">
        <f t="shared" si="2"/>
        <v>14</v>
      </c>
      <c r="AO13" s="204">
        <f t="shared" si="3"/>
        <v>11931784</v>
      </c>
      <c r="AP13" s="203"/>
      <c r="AQ13" s="206">
        <f t="shared" si="11"/>
        <v>3028</v>
      </c>
      <c r="AR13" s="207">
        <f t="shared" si="12"/>
        <v>1344859352</v>
      </c>
    </row>
    <row r="14" spans="1:44">
      <c r="A14" s="1" t="s">
        <v>8</v>
      </c>
      <c r="B14" t="s">
        <v>15</v>
      </c>
      <c r="C14" s="202">
        <v>60</v>
      </c>
      <c r="D14" s="202">
        <v>4642550</v>
      </c>
      <c r="E14" s="202">
        <v>0</v>
      </c>
      <c r="F14" s="202">
        <v>0</v>
      </c>
      <c r="G14" s="202">
        <v>0</v>
      </c>
      <c r="H14" s="202">
        <v>0</v>
      </c>
      <c r="I14" s="203">
        <f t="shared" si="4"/>
        <v>60</v>
      </c>
      <c r="J14" s="203">
        <f t="shared" si="5"/>
        <v>4642550</v>
      </c>
      <c r="K14" s="203"/>
      <c r="L14" s="202">
        <v>0</v>
      </c>
      <c r="M14" s="202">
        <v>0</v>
      </c>
      <c r="N14" s="202">
        <v>0</v>
      </c>
      <c r="O14" s="202">
        <v>61</v>
      </c>
      <c r="P14" s="202">
        <v>5092186</v>
      </c>
      <c r="Q14" s="203">
        <f t="shared" si="6"/>
        <v>61</v>
      </c>
      <c r="R14" s="203">
        <f t="shared" si="13"/>
        <v>5092186</v>
      </c>
      <c r="S14" s="204"/>
      <c r="T14" s="204">
        <f t="shared" si="7"/>
        <v>121</v>
      </c>
      <c r="U14" s="204">
        <f t="shared" si="8"/>
        <v>9734736</v>
      </c>
      <c r="V14" s="203"/>
      <c r="W14" s="202">
        <v>0</v>
      </c>
      <c r="X14" s="202">
        <v>0</v>
      </c>
      <c r="Y14" s="202">
        <v>0</v>
      </c>
      <c r="Z14" s="202">
        <v>0</v>
      </c>
      <c r="AA14" s="205"/>
      <c r="AB14" s="205"/>
      <c r="AC14" s="203">
        <f t="shared" si="9"/>
        <v>0</v>
      </c>
      <c r="AD14" s="203">
        <f t="shared" si="10"/>
        <v>0</v>
      </c>
      <c r="AE14" s="203"/>
      <c r="AF14" s="202">
        <v>0</v>
      </c>
      <c r="AG14" s="202">
        <v>0</v>
      </c>
      <c r="AH14" s="202">
        <v>0</v>
      </c>
      <c r="AI14" s="202">
        <v>0</v>
      </c>
      <c r="AJ14" s="202">
        <v>0</v>
      </c>
      <c r="AK14" s="203">
        <f t="shared" si="0"/>
        <v>0</v>
      </c>
      <c r="AL14" s="203">
        <f t="shared" si="1"/>
        <v>0</v>
      </c>
      <c r="AM14" s="204"/>
      <c r="AN14" s="204">
        <f t="shared" si="2"/>
        <v>0</v>
      </c>
      <c r="AO14" s="204">
        <f t="shared" si="3"/>
        <v>0</v>
      </c>
      <c r="AP14" s="203"/>
      <c r="AQ14" s="206">
        <f t="shared" si="11"/>
        <v>121</v>
      </c>
      <c r="AR14" s="207">
        <f t="shared" si="12"/>
        <v>9734736</v>
      </c>
    </row>
    <row r="15" spans="1:44">
      <c r="A15" s="1" t="s">
        <v>8</v>
      </c>
      <c r="B15" t="s">
        <v>16</v>
      </c>
      <c r="C15" s="202">
        <v>21</v>
      </c>
      <c r="D15" s="202">
        <v>9074284</v>
      </c>
      <c r="E15" s="202">
        <v>2</v>
      </c>
      <c r="F15" s="202">
        <v>838477</v>
      </c>
      <c r="G15" s="202">
        <v>0</v>
      </c>
      <c r="H15" s="202">
        <v>0</v>
      </c>
      <c r="I15" s="203">
        <f t="shared" si="4"/>
        <v>23</v>
      </c>
      <c r="J15" s="203">
        <f t="shared" si="5"/>
        <v>9912761</v>
      </c>
      <c r="K15" s="203"/>
      <c r="L15" s="202">
        <v>3</v>
      </c>
      <c r="M15" s="202">
        <v>0</v>
      </c>
      <c r="N15" s="202">
        <v>169124</v>
      </c>
      <c r="O15" s="202">
        <v>0</v>
      </c>
      <c r="P15" s="202">
        <v>0</v>
      </c>
      <c r="Q15" s="203">
        <f t="shared" si="6"/>
        <v>0</v>
      </c>
      <c r="R15" s="203">
        <f t="shared" si="13"/>
        <v>169124</v>
      </c>
      <c r="S15" s="204"/>
      <c r="T15" s="204">
        <f t="shared" si="7"/>
        <v>23</v>
      </c>
      <c r="U15" s="204">
        <f t="shared" si="8"/>
        <v>10081885</v>
      </c>
      <c r="V15" s="203"/>
      <c r="W15" s="202">
        <v>0</v>
      </c>
      <c r="X15" s="202">
        <v>0</v>
      </c>
      <c r="Y15" s="202">
        <v>0</v>
      </c>
      <c r="Z15" s="202">
        <v>0</v>
      </c>
      <c r="AA15" s="205"/>
      <c r="AB15" s="205"/>
      <c r="AC15" s="203">
        <f t="shared" si="9"/>
        <v>0</v>
      </c>
      <c r="AD15" s="203">
        <f>X15+Z15</f>
        <v>0</v>
      </c>
      <c r="AE15" s="203"/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203">
        <f t="shared" si="0"/>
        <v>0</v>
      </c>
      <c r="AL15" s="203">
        <f t="shared" si="1"/>
        <v>0</v>
      </c>
      <c r="AM15" s="204"/>
      <c r="AN15" s="204">
        <f t="shared" si="2"/>
        <v>0</v>
      </c>
      <c r="AO15" s="204">
        <f t="shared" si="3"/>
        <v>0</v>
      </c>
      <c r="AP15" s="203"/>
      <c r="AQ15" s="206">
        <f t="shared" si="11"/>
        <v>23</v>
      </c>
      <c r="AR15" s="207">
        <f t="shared" si="12"/>
        <v>10081885</v>
      </c>
    </row>
    <row r="16" spans="1:44">
      <c r="A16" s="1" t="s">
        <v>8</v>
      </c>
      <c r="B16" t="s">
        <v>17</v>
      </c>
      <c r="C16" s="202">
        <v>170</v>
      </c>
      <c r="D16" s="202">
        <v>34171370</v>
      </c>
      <c r="E16" s="202">
        <v>0</v>
      </c>
      <c r="F16" s="202">
        <v>0</v>
      </c>
      <c r="G16" s="202">
        <v>0</v>
      </c>
      <c r="H16" s="202">
        <v>0</v>
      </c>
      <c r="I16" s="203">
        <f t="shared" si="4"/>
        <v>170</v>
      </c>
      <c r="J16" s="203">
        <f t="shared" si="5"/>
        <v>34171370</v>
      </c>
      <c r="K16" s="203"/>
      <c r="L16" s="202">
        <v>8</v>
      </c>
      <c r="M16" s="202">
        <v>0</v>
      </c>
      <c r="N16" s="202">
        <v>393349</v>
      </c>
      <c r="O16" s="202">
        <v>189</v>
      </c>
      <c r="P16" s="202">
        <v>33555166</v>
      </c>
      <c r="Q16" s="203">
        <f t="shared" si="6"/>
        <v>189</v>
      </c>
      <c r="R16" s="203">
        <f t="shared" si="13"/>
        <v>33948515</v>
      </c>
      <c r="S16" s="204"/>
      <c r="T16" s="204">
        <f t="shared" si="7"/>
        <v>359</v>
      </c>
      <c r="U16" s="204">
        <f t="shared" si="8"/>
        <v>68119885</v>
      </c>
      <c r="V16" s="203"/>
      <c r="W16" s="202">
        <v>0</v>
      </c>
      <c r="X16" s="202">
        <v>0</v>
      </c>
      <c r="Y16" s="202">
        <v>0</v>
      </c>
      <c r="Z16" s="202">
        <v>0</v>
      </c>
      <c r="AA16" s="205"/>
      <c r="AB16" s="205"/>
      <c r="AC16" s="203">
        <f t="shared" si="9"/>
        <v>0</v>
      </c>
      <c r="AD16" s="203">
        <f t="shared" si="10"/>
        <v>0</v>
      </c>
      <c r="AE16" s="203"/>
      <c r="AF16" s="202">
        <v>1</v>
      </c>
      <c r="AG16" s="202">
        <v>0</v>
      </c>
      <c r="AH16" s="202">
        <v>36728</v>
      </c>
      <c r="AI16" s="202">
        <v>0</v>
      </c>
      <c r="AJ16" s="202">
        <v>0</v>
      </c>
      <c r="AK16" s="203">
        <f t="shared" si="0"/>
        <v>0</v>
      </c>
      <c r="AL16" s="203">
        <f t="shared" si="1"/>
        <v>36728</v>
      </c>
      <c r="AM16" s="204"/>
      <c r="AN16" s="204">
        <f t="shared" si="2"/>
        <v>0</v>
      </c>
      <c r="AO16" s="204">
        <f t="shared" si="3"/>
        <v>36728</v>
      </c>
      <c r="AP16" s="203"/>
      <c r="AQ16" s="206">
        <f t="shared" si="11"/>
        <v>359</v>
      </c>
      <c r="AR16" s="207">
        <f t="shared" si="12"/>
        <v>68156613</v>
      </c>
    </row>
    <row r="17" spans="1:44">
      <c r="A17" s="1" t="s">
        <v>8</v>
      </c>
      <c r="B17" t="s">
        <v>18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3">
        <f t="shared" si="4"/>
        <v>0</v>
      </c>
      <c r="J17" s="203">
        <f t="shared" si="5"/>
        <v>0</v>
      </c>
      <c r="K17" s="203"/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3">
        <f t="shared" si="6"/>
        <v>0</v>
      </c>
      <c r="R17" s="203">
        <f t="shared" si="13"/>
        <v>0</v>
      </c>
      <c r="S17" s="204"/>
      <c r="T17" s="204">
        <f t="shared" si="7"/>
        <v>0</v>
      </c>
      <c r="U17" s="204">
        <f t="shared" si="8"/>
        <v>0</v>
      </c>
      <c r="V17" s="203"/>
      <c r="W17" s="202">
        <v>0</v>
      </c>
      <c r="X17" s="202">
        <v>0</v>
      </c>
      <c r="Y17" s="202">
        <v>0</v>
      </c>
      <c r="Z17" s="202">
        <v>0</v>
      </c>
      <c r="AA17" s="205"/>
      <c r="AB17" s="205"/>
      <c r="AC17" s="203">
        <f t="shared" si="9"/>
        <v>0</v>
      </c>
      <c r="AD17" s="203">
        <f t="shared" si="10"/>
        <v>0</v>
      </c>
      <c r="AE17" s="203"/>
      <c r="AF17" s="202">
        <v>1</v>
      </c>
      <c r="AG17" s="202">
        <v>0</v>
      </c>
      <c r="AH17" s="202">
        <v>218834</v>
      </c>
      <c r="AI17" s="202">
        <v>0</v>
      </c>
      <c r="AJ17" s="202">
        <v>0</v>
      </c>
      <c r="AK17" s="203">
        <f t="shared" si="0"/>
        <v>0</v>
      </c>
      <c r="AL17" s="203">
        <f t="shared" si="1"/>
        <v>218834</v>
      </c>
      <c r="AM17" s="204"/>
      <c r="AN17" s="204">
        <f t="shared" si="2"/>
        <v>0</v>
      </c>
      <c r="AO17" s="204">
        <f t="shared" si="3"/>
        <v>218834</v>
      </c>
      <c r="AP17" s="203"/>
      <c r="AQ17" s="206">
        <f t="shared" si="11"/>
        <v>0</v>
      </c>
      <c r="AR17" s="207">
        <f t="shared" si="12"/>
        <v>218834</v>
      </c>
    </row>
    <row r="18" spans="1:44">
      <c r="A18" s="1" t="s">
        <v>8</v>
      </c>
      <c r="B18" t="s">
        <v>19</v>
      </c>
      <c r="C18" s="202">
        <v>17</v>
      </c>
      <c r="D18" s="202">
        <v>14535299</v>
      </c>
      <c r="E18" s="202">
        <v>0</v>
      </c>
      <c r="F18" s="202">
        <v>0</v>
      </c>
      <c r="G18" s="202">
        <v>0</v>
      </c>
      <c r="H18" s="202">
        <v>0</v>
      </c>
      <c r="I18" s="203">
        <f t="shared" si="4"/>
        <v>17</v>
      </c>
      <c r="J18" s="203">
        <f t="shared" si="5"/>
        <v>14535299</v>
      </c>
      <c r="K18" s="203"/>
      <c r="L18" s="202">
        <v>5</v>
      </c>
      <c r="M18" s="202">
        <v>0</v>
      </c>
      <c r="N18" s="202">
        <v>491907</v>
      </c>
      <c r="O18" s="202">
        <v>125</v>
      </c>
      <c r="P18" s="202">
        <v>114204392</v>
      </c>
      <c r="Q18" s="203">
        <f t="shared" si="6"/>
        <v>125</v>
      </c>
      <c r="R18" s="203">
        <f t="shared" si="13"/>
        <v>114696299</v>
      </c>
      <c r="S18" s="204"/>
      <c r="T18" s="204">
        <f t="shared" si="7"/>
        <v>142</v>
      </c>
      <c r="U18" s="204">
        <f t="shared" si="8"/>
        <v>129231598</v>
      </c>
      <c r="V18" s="203"/>
      <c r="W18" s="202">
        <v>0</v>
      </c>
      <c r="X18" s="202">
        <v>0</v>
      </c>
      <c r="Y18" s="202">
        <v>0</v>
      </c>
      <c r="Z18" s="202">
        <v>0</v>
      </c>
      <c r="AA18" s="205"/>
      <c r="AB18" s="205"/>
      <c r="AC18" s="203">
        <f t="shared" si="9"/>
        <v>0</v>
      </c>
      <c r="AD18" s="203">
        <f t="shared" si="10"/>
        <v>0</v>
      </c>
      <c r="AE18" s="203"/>
      <c r="AF18" s="202">
        <v>0</v>
      </c>
      <c r="AG18" s="202">
        <v>0</v>
      </c>
      <c r="AH18" s="202">
        <v>0</v>
      </c>
      <c r="AI18" s="202">
        <v>0</v>
      </c>
      <c r="AJ18" s="202">
        <v>0</v>
      </c>
      <c r="AK18" s="203">
        <f t="shared" si="0"/>
        <v>0</v>
      </c>
      <c r="AL18" s="203">
        <f t="shared" si="1"/>
        <v>0</v>
      </c>
      <c r="AM18" s="204"/>
      <c r="AN18" s="204">
        <f t="shared" si="2"/>
        <v>0</v>
      </c>
      <c r="AO18" s="204">
        <f t="shared" si="3"/>
        <v>0</v>
      </c>
      <c r="AP18" s="203"/>
      <c r="AQ18" s="206">
        <f t="shared" si="11"/>
        <v>142</v>
      </c>
      <c r="AR18" s="207">
        <f t="shared" si="12"/>
        <v>129231598</v>
      </c>
    </row>
    <row r="19" spans="1:44">
      <c r="A19" s="1" t="s">
        <v>8</v>
      </c>
      <c r="B19" t="s">
        <v>20</v>
      </c>
      <c r="C19" s="202">
        <v>35</v>
      </c>
      <c r="D19" s="202">
        <v>15488440</v>
      </c>
      <c r="E19" s="202">
        <v>0</v>
      </c>
      <c r="F19" s="202">
        <v>0</v>
      </c>
      <c r="G19" s="202">
        <v>0</v>
      </c>
      <c r="H19" s="202">
        <v>0</v>
      </c>
      <c r="I19" s="203">
        <f t="shared" si="4"/>
        <v>35</v>
      </c>
      <c r="J19" s="203">
        <f t="shared" si="5"/>
        <v>15488440</v>
      </c>
      <c r="K19" s="203"/>
      <c r="L19" s="202">
        <v>4</v>
      </c>
      <c r="M19" s="202">
        <v>0</v>
      </c>
      <c r="N19" s="202">
        <v>339993</v>
      </c>
      <c r="O19" s="202">
        <v>64</v>
      </c>
      <c r="P19" s="202">
        <v>27706196</v>
      </c>
      <c r="Q19" s="203">
        <f t="shared" si="6"/>
        <v>64</v>
      </c>
      <c r="R19" s="203">
        <f t="shared" si="13"/>
        <v>28046189</v>
      </c>
      <c r="S19" s="204"/>
      <c r="T19" s="204">
        <f t="shared" si="7"/>
        <v>99</v>
      </c>
      <c r="U19" s="204">
        <f t="shared" si="8"/>
        <v>43534629</v>
      </c>
      <c r="V19" s="203"/>
      <c r="W19" s="202">
        <v>0</v>
      </c>
      <c r="X19" s="202">
        <v>0</v>
      </c>
      <c r="Y19" s="202">
        <v>0</v>
      </c>
      <c r="Z19" s="202">
        <v>0</v>
      </c>
      <c r="AA19" s="205"/>
      <c r="AB19" s="205"/>
      <c r="AC19" s="203">
        <f t="shared" si="9"/>
        <v>0</v>
      </c>
      <c r="AD19" s="203">
        <f t="shared" si="10"/>
        <v>0</v>
      </c>
      <c r="AE19" s="203"/>
      <c r="AF19" s="202">
        <v>0</v>
      </c>
      <c r="AG19" s="202">
        <v>0</v>
      </c>
      <c r="AH19" s="202">
        <v>0</v>
      </c>
      <c r="AI19" s="202">
        <v>0</v>
      </c>
      <c r="AJ19" s="202">
        <v>0</v>
      </c>
      <c r="AK19" s="203">
        <f t="shared" si="0"/>
        <v>0</v>
      </c>
      <c r="AL19" s="203">
        <f t="shared" si="1"/>
        <v>0</v>
      </c>
      <c r="AM19" s="204"/>
      <c r="AN19" s="204">
        <f t="shared" si="2"/>
        <v>0</v>
      </c>
      <c r="AO19" s="204">
        <f t="shared" si="3"/>
        <v>0</v>
      </c>
      <c r="AP19" s="203"/>
      <c r="AQ19" s="206">
        <f t="shared" si="11"/>
        <v>99</v>
      </c>
      <c r="AR19" s="207">
        <f t="shared" si="12"/>
        <v>43534629</v>
      </c>
    </row>
    <row r="20" spans="1:44">
      <c r="A20" s="1" t="s">
        <v>8</v>
      </c>
      <c r="B20" t="s">
        <v>21</v>
      </c>
      <c r="C20" s="202">
        <v>19</v>
      </c>
      <c r="D20" s="202">
        <v>2875686</v>
      </c>
      <c r="E20" s="202">
        <v>0</v>
      </c>
      <c r="F20" s="202">
        <v>0</v>
      </c>
      <c r="G20" s="202">
        <v>0</v>
      </c>
      <c r="H20" s="202">
        <v>0</v>
      </c>
      <c r="I20" s="203">
        <f t="shared" si="4"/>
        <v>19</v>
      </c>
      <c r="J20" s="203">
        <f t="shared" si="5"/>
        <v>2875686</v>
      </c>
      <c r="K20" s="203"/>
      <c r="L20" s="202">
        <v>0</v>
      </c>
      <c r="M20" s="202">
        <v>0</v>
      </c>
      <c r="N20" s="202">
        <v>0</v>
      </c>
      <c r="O20" s="202">
        <v>62</v>
      </c>
      <c r="P20" s="202">
        <v>10443487</v>
      </c>
      <c r="Q20" s="203">
        <f t="shared" si="6"/>
        <v>62</v>
      </c>
      <c r="R20" s="203">
        <f t="shared" si="13"/>
        <v>10443487</v>
      </c>
      <c r="S20" s="204"/>
      <c r="T20" s="204">
        <f t="shared" si="7"/>
        <v>81</v>
      </c>
      <c r="U20" s="204">
        <f t="shared" si="8"/>
        <v>13319173</v>
      </c>
      <c r="V20" s="203"/>
      <c r="W20" s="202">
        <v>0</v>
      </c>
      <c r="X20" s="202">
        <v>0</v>
      </c>
      <c r="Y20" s="202">
        <v>0</v>
      </c>
      <c r="Z20" s="202">
        <v>0</v>
      </c>
      <c r="AA20" s="205"/>
      <c r="AB20" s="205"/>
      <c r="AC20" s="203">
        <f t="shared" si="9"/>
        <v>0</v>
      </c>
      <c r="AD20" s="203">
        <f t="shared" si="10"/>
        <v>0</v>
      </c>
      <c r="AE20" s="203"/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3">
        <f t="shared" si="0"/>
        <v>0</v>
      </c>
      <c r="AL20" s="203">
        <f t="shared" si="1"/>
        <v>0</v>
      </c>
      <c r="AM20" s="204"/>
      <c r="AN20" s="204">
        <f t="shared" si="2"/>
        <v>0</v>
      </c>
      <c r="AO20" s="204">
        <f t="shared" si="3"/>
        <v>0</v>
      </c>
      <c r="AP20" s="203"/>
      <c r="AQ20" s="206">
        <f t="shared" si="11"/>
        <v>81</v>
      </c>
      <c r="AR20" s="207">
        <f t="shared" si="12"/>
        <v>13319173</v>
      </c>
    </row>
    <row r="21" spans="1:44">
      <c r="A21" s="1" t="s">
        <v>8</v>
      </c>
      <c r="B21" t="s">
        <v>22</v>
      </c>
      <c r="C21" s="202">
        <v>1</v>
      </c>
      <c r="D21" s="202">
        <v>341974</v>
      </c>
      <c r="E21" s="202">
        <v>0</v>
      </c>
      <c r="F21" s="202">
        <v>0</v>
      </c>
      <c r="G21" s="202">
        <v>0</v>
      </c>
      <c r="H21" s="202">
        <v>0</v>
      </c>
      <c r="I21" s="203">
        <f t="shared" si="4"/>
        <v>1</v>
      </c>
      <c r="J21" s="203">
        <f t="shared" si="5"/>
        <v>341974</v>
      </c>
      <c r="K21" s="203"/>
      <c r="L21" s="202">
        <v>0</v>
      </c>
      <c r="M21" s="202">
        <v>0</v>
      </c>
      <c r="N21" s="202">
        <v>0</v>
      </c>
      <c r="O21" s="202">
        <v>1</v>
      </c>
      <c r="P21" s="202">
        <v>347253</v>
      </c>
      <c r="Q21" s="203">
        <f t="shared" si="6"/>
        <v>1</v>
      </c>
      <c r="R21" s="203">
        <f t="shared" si="13"/>
        <v>347253</v>
      </c>
      <c r="S21" s="204"/>
      <c r="T21" s="204">
        <f t="shared" si="7"/>
        <v>2</v>
      </c>
      <c r="U21" s="204">
        <f t="shared" si="8"/>
        <v>689227</v>
      </c>
      <c r="V21" s="203"/>
      <c r="W21" s="202">
        <v>0</v>
      </c>
      <c r="X21" s="202">
        <v>0</v>
      </c>
      <c r="Y21" s="202">
        <v>0</v>
      </c>
      <c r="Z21" s="202">
        <v>0</v>
      </c>
      <c r="AA21" s="205"/>
      <c r="AB21" s="205"/>
      <c r="AC21" s="203">
        <f t="shared" si="9"/>
        <v>0</v>
      </c>
      <c r="AD21" s="203">
        <f t="shared" si="10"/>
        <v>0</v>
      </c>
      <c r="AE21" s="203"/>
      <c r="AF21" s="202">
        <v>0</v>
      </c>
      <c r="AG21" s="202">
        <v>0</v>
      </c>
      <c r="AH21" s="202">
        <v>0</v>
      </c>
      <c r="AI21" s="202">
        <v>0</v>
      </c>
      <c r="AJ21" s="202">
        <v>0</v>
      </c>
      <c r="AK21" s="203">
        <f t="shared" si="0"/>
        <v>0</v>
      </c>
      <c r="AL21" s="203">
        <f t="shared" si="1"/>
        <v>0</v>
      </c>
      <c r="AM21" s="204"/>
      <c r="AN21" s="204">
        <f t="shared" si="2"/>
        <v>0</v>
      </c>
      <c r="AO21" s="204">
        <f t="shared" si="3"/>
        <v>0</v>
      </c>
      <c r="AP21" s="203"/>
      <c r="AQ21" s="206">
        <f t="shared" si="11"/>
        <v>2</v>
      </c>
      <c r="AR21" s="207">
        <f t="shared" si="12"/>
        <v>689227</v>
      </c>
    </row>
    <row r="22" spans="1:44">
      <c r="A22" s="1" t="s">
        <v>8</v>
      </c>
      <c r="B22" t="s">
        <v>23</v>
      </c>
      <c r="C22" s="202">
        <v>43</v>
      </c>
      <c r="D22" s="202">
        <v>23741848</v>
      </c>
      <c r="E22" s="202">
        <v>5</v>
      </c>
      <c r="F22" s="202">
        <v>4269616</v>
      </c>
      <c r="G22" s="202">
        <v>0</v>
      </c>
      <c r="H22" s="202">
        <v>0</v>
      </c>
      <c r="I22" s="203">
        <f t="shared" si="4"/>
        <v>48</v>
      </c>
      <c r="J22" s="203">
        <f t="shared" si="5"/>
        <v>28011464</v>
      </c>
      <c r="K22" s="203"/>
      <c r="L22" s="202">
        <v>22</v>
      </c>
      <c r="M22" s="202">
        <v>0</v>
      </c>
      <c r="N22" s="202">
        <v>4541188</v>
      </c>
      <c r="O22" s="202">
        <v>160</v>
      </c>
      <c r="P22" s="202">
        <v>109706027</v>
      </c>
      <c r="Q22" s="203">
        <f t="shared" si="6"/>
        <v>160</v>
      </c>
      <c r="R22" s="203">
        <f t="shared" si="13"/>
        <v>114247215</v>
      </c>
      <c r="S22" s="204"/>
      <c r="T22" s="204">
        <f t="shared" si="7"/>
        <v>208</v>
      </c>
      <c r="U22" s="204">
        <f t="shared" si="8"/>
        <v>142258679</v>
      </c>
      <c r="V22" s="203"/>
      <c r="W22" s="202">
        <v>0</v>
      </c>
      <c r="X22" s="202">
        <v>0</v>
      </c>
      <c r="Y22" s="202">
        <v>0</v>
      </c>
      <c r="Z22" s="202">
        <v>0</v>
      </c>
      <c r="AA22" s="205"/>
      <c r="AB22" s="205"/>
      <c r="AC22" s="203">
        <f t="shared" si="9"/>
        <v>0</v>
      </c>
      <c r="AD22" s="203">
        <f t="shared" si="10"/>
        <v>0</v>
      </c>
      <c r="AE22" s="203"/>
      <c r="AF22" s="202">
        <v>0</v>
      </c>
      <c r="AG22" s="202">
        <v>0</v>
      </c>
      <c r="AH22" s="202">
        <v>0</v>
      </c>
      <c r="AI22" s="202">
        <v>0</v>
      </c>
      <c r="AJ22" s="202">
        <v>0</v>
      </c>
      <c r="AK22" s="203">
        <f t="shared" si="0"/>
        <v>0</v>
      </c>
      <c r="AL22" s="203">
        <f t="shared" si="1"/>
        <v>0</v>
      </c>
      <c r="AM22" s="204"/>
      <c r="AN22" s="204">
        <f t="shared" si="2"/>
        <v>0</v>
      </c>
      <c r="AO22" s="204">
        <f t="shared" si="3"/>
        <v>0</v>
      </c>
      <c r="AP22" s="203"/>
      <c r="AQ22" s="206">
        <f t="shared" si="11"/>
        <v>208</v>
      </c>
      <c r="AR22" s="207">
        <f t="shared" si="12"/>
        <v>142258679</v>
      </c>
    </row>
    <row r="23" spans="1:44">
      <c r="A23" s="1" t="s">
        <v>8</v>
      </c>
      <c r="B23" t="s">
        <v>24</v>
      </c>
      <c r="C23" s="202">
        <v>0</v>
      </c>
      <c r="D23" s="202">
        <v>2500000</v>
      </c>
      <c r="E23" s="202">
        <v>0</v>
      </c>
      <c r="F23" s="202">
        <v>0</v>
      </c>
      <c r="G23" s="202">
        <v>0</v>
      </c>
      <c r="H23" s="202">
        <v>0</v>
      </c>
      <c r="I23" s="203">
        <f t="shared" si="4"/>
        <v>0</v>
      </c>
      <c r="J23" s="203">
        <f t="shared" si="5"/>
        <v>2500000</v>
      </c>
      <c r="K23" s="203"/>
      <c r="L23" s="202">
        <v>0</v>
      </c>
      <c r="M23" s="202">
        <v>0</v>
      </c>
      <c r="N23" s="202">
        <v>0</v>
      </c>
      <c r="O23" s="202">
        <v>1</v>
      </c>
      <c r="P23" s="202">
        <v>2306176</v>
      </c>
      <c r="Q23" s="203">
        <f t="shared" si="6"/>
        <v>1</v>
      </c>
      <c r="R23" s="203">
        <f t="shared" si="13"/>
        <v>2306176</v>
      </c>
      <c r="S23" s="204"/>
      <c r="T23" s="204">
        <f t="shared" si="7"/>
        <v>1</v>
      </c>
      <c r="U23" s="204">
        <f t="shared" si="8"/>
        <v>4806176</v>
      </c>
      <c r="V23" s="203"/>
      <c r="W23" s="202">
        <v>0</v>
      </c>
      <c r="X23" s="202">
        <v>0</v>
      </c>
      <c r="Y23" s="202">
        <v>0</v>
      </c>
      <c r="Z23" s="202">
        <v>0</v>
      </c>
      <c r="AA23" s="205"/>
      <c r="AB23" s="205"/>
      <c r="AC23" s="203">
        <f t="shared" si="9"/>
        <v>0</v>
      </c>
      <c r="AD23" s="203">
        <f t="shared" si="10"/>
        <v>0</v>
      </c>
      <c r="AE23" s="203"/>
      <c r="AF23" s="202">
        <v>0</v>
      </c>
      <c r="AG23" s="202">
        <v>0</v>
      </c>
      <c r="AH23" s="202">
        <v>0</v>
      </c>
      <c r="AI23" s="202">
        <v>1</v>
      </c>
      <c r="AJ23" s="202">
        <v>2787185</v>
      </c>
      <c r="AK23" s="203">
        <f t="shared" si="0"/>
        <v>1</v>
      </c>
      <c r="AL23" s="203">
        <f t="shared" si="1"/>
        <v>2787185</v>
      </c>
      <c r="AM23" s="204"/>
      <c r="AN23" s="204">
        <f t="shared" si="2"/>
        <v>1</v>
      </c>
      <c r="AO23" s="204">
        <f t="shared" si="3"/>
        <v>2787185</v>
      </c>
      <c r="AP23" s="203"/>
      <c r="AQ23" s="206">
        <f t="shared" si="11"/>
        <v>2</v>
      </c>
      <c r="AR23" s="207">
        <f t="shared" si="12"/>
        <v>7593361</v>
      </c>
    </row>
    <row r="24" spans="1:44">
      <c r="A24" s="1" t="s">
        <v>8</v>
      </c>
      <c r="B24" t="s">
        <v>151</v>
      </c>
      <c r="C24" s="202">
        <v>3</v>
      </c>
      <c r="D24" s="202">
        <v>1269504</v>
      </c>
      <c r="E24" s="202">
        <v>0</v>
      </c>
      <c r="F24" s="202">
        <v>0</v>
      </c>
      <c r="G24" s="202">
        <v>0</v>
      </c>
      <c r="H24" s="202">
        <v>0</v>
      </c>
      <c r="I24" s="203">
        <f t="shared" si="4"/>
        <v>3</v>
      </c>
      <c r="J24" s="203">
        <f t="shared" si="5"/>
        <v>1269504</v>
      </c>
      <c r="K24" s="203"/>
      <c r="L24" s="202">
        <v>0</v>
      </c>
      <c r="M24" s="202">
        <v>0</v>
      </c>
      <c r="N24" s="202">
        <v>0</v>
      </c>
      <c r="O24" s="202">
        <v>1</v>
      </c>
      <c r="P24" s="202">
        <v>384048</v>
      </c>
      <c r="Q24" s="203">
        <f t="shared" ref="Q24" si="14">M24+O24</f>
        <v>1</v>
      </c>
      <c r="R24" s="203">
        <f t="shared" ref="R24" si="15">N24+P24</f>
        <v>384048</v>
      </c>
      <c r="S24" s="204"/>
      <c r="T24" s="204">
        <f t="shared" si="7"/>
        <v>4</v>
      </c>
      <c r="U24" s="204">
        <f t="shared" ref="U24" si="16">R24+J24</f>
        <v>1653552</v>
      </c>
      <c r="V24" s="203"/>
      <c r="W24" s="202">
        <v>0</v>
      </c>
      <c r="X24" s="202">
        <v>0</v>
      </c>
      <c r="Y24" s="202">
        <v>0</v>
      </c>
      <c r="Z24" s="202">
        <v>0</v>
      </c>
      <c r="AA24" s="205"/>
      <c r="AB24" s="205"/>
      <c r="AC24" s="203">
        <f t="shared" si="9"/>
        <v>0</v>
      </c>
      <c r="AD24" s="203">
        <f t="shared" si="10"/>
        <v>0</v>
      </c>
      <c r="AE24" s="203"/>
      <c r="AF24" s="202">
        <v>0</v>
      </c>
      <c r="AG24" s="202">
        <v>0</v>
      </c>
      <c r="AH24" s="202">
        <v>0</v>
      </c>
      <c r="AI24" s="202">
        <v>0</v>
      </c>
      <c r="AJ24" s="202">
        <v>0</v>
      </c>
      <c r="AK24" s="203">
        <f t="shared" ref="AK24" si="17">AG24+AI24</f>
        <v>0</v>
      </c>
      <c r="AL24" s="203">
        <f t="shared" ref="AL24" si="18">AH24+AJ24</f>
        <v>0</v>
      </c>
      <c r="AM24" s="204"/>
      <c r="AN24" s="204">
        <f t="shared" ref="AN24" si="19">AK24+AC24</f>
        <v>0</v>
      </c>
      <c r="AO24" s="204">
        <f t="shared" ref="AO24" si="20">AL24+AD24</f>
        <v>0</v>
      </c>
      <c r="AP24" s="208"/>
      <c r="AQ24" s="206">
        <f t="shared" ref="AQ24" si="21">AN24+T24</f>
        <v>4</v>
      </c>
      <c r="AR24" s="207">
        <f t="shared" ref="AR24" si="22">AO24+U24</f>
        <v>1653552</v>
      </c>
    </row>
    <row r="25" spans="1:44">
      <c r="A25" s="1" t="s">
        <v>8</v>
      </c>
      <c r="B25" t="s">
        <v>25</v>
      </c>
      <c r="C25" s="202">
        <v>4</v>
      </c>
      <c r="D25" s="202">
        <v>945388</v>
      </c>
      <c r="E25" s="202">
        <v>0</v>
      </c>
      <c r="F25" s="202">
        <v>0</v>
      </c>
      <c r="G25" s="202">
        <v>0</v>
      </c>
      <c r="H25" s="202">
        <v>0</v>
      </c>
      <c r="I25" s="203">
        <f t="shared" si="4"/>
        <v>4</v>
      </c>
      <c r="J25" s="203">
        <f t="shared" si="5"/>
        <v>945388</v>
      </c>
      <c r="K25" s="203"/>
      <c r="L25" s="202">
        <v>0</v>
      </c>
      <c r="M25" s="202">
        <v>0</v>
      </c>
      <c r="N25" s="202">
        <v>0</v>
      </c>
      <c r="O25" s="202">
        <v>3</v>
      </c>
      <c r="P25" s="202">
        <v>468098</v>
      </c>
      <c r="Q25" s="203">
        <f t="shared" si="6"/>
        <v>3</v>
      </c>
      <c r="R25" s="203">
        <f t="shared" si="13"/>
        <v>468098</v>
      </c>
      <c r="S25" s="204"/>
      <c r="T25" s="204">
        <f t="shared" si="7"/>
        <v>7</v>
      </c>
      <c r="U25" s="204">
        <f t="shared" si="8"/>
        <v>1413486</v>
      </c>
      <c r="V25" s="203"/>
      <c r="W25" s="202">
        <v>0</v>
      </c>
      <c r="X25" s="202">
        <v>0</v>
      </c>
      <c r="Y25" s="202">
        <v>0</v>
      </c>
      <c r="Z25" s="202">
        <v>0</v>
      </c>
      <c r="AA25" s="205"/>
      <c r="AB25" s="205"/>
      <c r="AC25" s="203">
        <f t="shared" si="9"/>
        <v>0</v>
      </c>
      <c r="AD25" s="203">
        <f t="shared" si="10"/>
        <v>0</v>
      </c>
      <c r="AE25" s="203"/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3">
        <f t="shared" si="0"/>
        <v>0</v>
      </c>
      <c r="AL25" s="203">
        <f t="shared" si="1"/>
        <v>0</v>
      </c>
      <c r="AM25" s="204"/>
      <c r="AN25" s="204">
        <f t="shared" si="2"/>
        <v>0</v>
      </c>
      <c r="AO25" s="204">
        <f t="shared" si="3"/>
        <v>0</v>
      </c>
      <c r="AP25" s="208"/>
      <c r="AQ25" s="206">
        <f t="shared" si="11"/>
        <v>7</v>
      </c>
      <c r="AR25" s="207">
        <f t="shared" si="12"/>
        <v>1413486</v>
      </c>
    </row>
    <row r="26" spans="1:44">
      <c r="A26" s="1" t="s">
        <v>8</v>
      </c>
      <c r="B26" t="s">
        <v>26</v>
      </c>
      <c r="C26" s="202">
        <v>2</v>
      </c>
      <c r="D26" s="202">
        <v>697450</v>
      </c>
      <c r="E26" s="202">
        <v>0</v>
      </c>
      <c r="F26" s="202">
        <v>0</v>
      </c>
      <c r="G26" s="202">
        <v>0</v>
      </c>
      <c r="H26" s="202">
        <v>0</v>
      </c>
      <c r="I26" s="203">
        <f t="shared" si="4"/>
        <v>2</v>
      </c>
      <c r="J26" s="203">
        <f t="shared" si="5"/>
        <v>697450</v>
      </c>
      <c r="K26" s="204"/>
      <c r="L26" s="202">
        <v>1</v>
      </c>
      <c r="M26" s="202">
        <v>0</v>
      </c>
      <c r="N26" s="202">
        <v>124936</v>
      </c>
      <c r="O26" s="202">
        <v>10</v>
      </c>
      <c r="P26" s="202">
        <v>3664068</v>
      </c>
      <c r="Q26" s="203">
        <f t="shared" si="6"/>
        <v>10</v>
      </c>
      <c r="R26" s="203">
        <f t="shared" si="13"/>
        <v>3789004</v>
      </c>
      <c r="S26" s="204"/>
      <c r="T26" s="204">
        <f t="shared" si="7"/>
        <v>12</v>
      </c>
      <c r="U26" s="204">
        <f t="shared" si="8"/>
        <v>4486454</v>
      </c>
      <c r="V26" s="203"/>
      <c r="W26" s="202">
        <v>0</v>
      </c>
      <c r="X26" s="202">
        <v>0</v>
      </c>
      <c r="Y26" s="202">
        <v>0</v>
      </c>
      <c r="Z26" s="202">
        <v>0</v>
      </c>
      <c r="AA26" s="205"/>
      <c r="AB26" s="205"/>
      <c r="AC26" s="203">
        <f t="shared" si="9"/>
        <v>0</v>
      </c>
      <c r="AD26" s="203">
        <f t="shared" si="10"/>
        <v>0</v>
      </c>
      <c r="AE26" s="204"/>
      <c r="AF26" s="202">
        <v>0</v>
      </c>
      <c r="AG26" s="202">
        <v>0</v>
      </c>
      <c r="AH26" s="202">
        <v>0</v>
      </c>
      <c r="AI26" s="202">
        <v>0</v>
      </c>
      <c r="AJ26" s="202">
        <v>0</v>
      </c>
      <c r="AK26" s="203">
        <f t="shared" si="0"/>
        <v>0</v>
      </c>
      <c r="AL26" s="203">
        <f t="shared" si="1"/>
        <v>0</v>
      </c>
      <c r="AM26" s="204"/>
      <c r="AN26" s="204">
        <f t="shared" si="2"/>
        <v>0</v>
      </c>
      <c r="AO26" s="204">
        <f t="shared" si="3"/>
        <v>0</v>
      </c>
      <c r="AP26" s="208"/>
      <c r="AQ26" s="206">
        <f t="shared" si="11"/>
        <v>12</v>
      </c>
      <c r="AR26" s="207">
        <f t="shared" si="12"/>
        <v>4486454</v>
      </c>
    </row>
    <row r="27" spans="1:44">
      <c r="A27" s="1" t="s">
        <v>8</v>
      </c>
      <c r="B27" t="s">
        <v>27</v>
      </c>
      <c r="C27" s="202">
        <v>0</v>
      </c>
      <c r="D27" s="202">
        <v>0</v>
      </c>
      <c r="E27" s="202">
        <v>1</v>
      </c>
      <c r="F27" s="202">
        <v>1542363</v>
      </c>
      <c r="G27" s="202">
        <v>0</v>
      </c>
      <c r="H27" s="202">
        <v>0</v>
      </c>
      <c r="I27" s="203">
        <f t="shared" ref="I27" si="23">C27+E27+G27</f>
        <v>1</v>
      </c>
      <c r="J27" s="203">
        <f t="shared" ref="J27" si="24">D27+F27+H27</f>
        <v>1542363</v>
      </c>
      <c r="K27" s="204"/>
      <c r="L27" s="202">
        <v>8</v>
      </c>
      <c r="M27" s="202">
        <v>0</v>
      </c>
      <c r="N27" s="202">
        <v>1863239</v>
      </c>
      <c r="O27" s="202">
        <v>1</v>
      </c>
      <c r="P27" s="202">
        <v>1933313</v>
      </c>
      <c r="Q27" s="203">
        <f t="shared" ref="Q27" si="25">M27+O27</f>
        <v>1</v>
      </c>
      <c r="R27" s="203">
        <f t="shared" ref="R27" si="26">N27+P27</f>
        <v>3796552</v>
      </c>
      <c r="S27" s="204"/>
      <c r="T27" s="204">
        <f t="shared" ref="T27" si="27">Q27+I27</f>
        <v>2</v>
      </c>
      <c r="U27" s="204">
        <f t="shared" ref="U27" si="28">R27+J27</f>
        <v>5338915</v>
      </c>
      <c r="V27" s="203"/>
      <c r="W27" s="202">
        <v>0</v>
      </c>
      <c r="X27" s="202">
        <v>0</v>
      </c>
      <c r="Y27" s="202">
        <v>0</v>
      </c>
      <c r="Z27" s="202">
        <v>0</v>
      </c>
      <c r="AA27" s="205"/>
      <c r="AB27" s="205"/>
      <c r="AC27" s="203">
        <f t="shared" ref="AC27" si="29">W27+Y27</f>
        <v>0</v>
      </c>
      <c r="AD27" s="203">
        <f t="shared" ref="AD27" si="30">X27+Z27</f>
        <v>0</v>
      </c>
      <c r="AE27" s="204"/>
      <c r="AF27" s="202">
        <v>0</v>
      </c>
      <c r="AG27" s="202">
        <v>0</v>
      </c>
      <c r="AH27" s="202">
        <v>0</v>
      </c>
      <c r="AI27" s="202">
        <v>0</v>
      </c>
      <c r="AJ27" s="202">
        <v>0</v>
      </c>
      <c r="AK27" s="203">
        <f t="shared" ref="AK27" si="31">AG27+AI27</f>
        <v>0</v>
      </c>
      <c r="AL27" s="203">
        <f t="shared" ref="AL27" si="32">AH27+AJ27</f>
        <v>0</v>
      </c>
      <c r="AM27" s="204"/>
      <c r="AN27" s="204">
        <f t="shared" ref="AN27" si="33">AK27+AC27</f>
        <v>0</v>
      </c>
      <c r="AO27" s="204">
        <f t="shared" ref="AO27" si="34">AL27+AD27</f>
        <v>0</v>
      </c>
      <c r="AP27" s="203"/>
      <c r="AQ27" s="206">
        <f t="shared" ref="AQ27" si="35">AN27+T27</f>
        <v>2</v>
      </c>
      <c r="AR27" s="207">
        <f t="shared" ref="AR27" si="36">AO27+U27</f>
        <v>5338915</v>
      </c>
    </row>
    <row r="28" spans="1:44">
      <c r="A28" s="1" t="s">
        <v>8</v>
      </c>
      <c r="B28" t="s">
        <v>102</v>
      </c>
      <c r="C28" s="202">
        <v>95</v>
      </c>
      <c r="D28" s="202">
        <v>42112248</v>
      </c>
      <c r="E28" s="202">
        <v>2</v>
      </c>
      <c r="F28" s="202">
        <v>5200721</v>
      </c>
      <c r="G28" s="202">
        <v>4</v>
      </c>
      <c r="H28" s="202">
        <v>673313</v>
      </c>
      <c r="I28" s="203">
        <f t="shared" si="4"/>
        <v>101</v>
      </c>
      <c r="J28" s="203">
        <f t="shared" si="5"/>
        <v>47986282</v>
      </c>
      <c r="K28" s="204"/>
      <c r="L28" s="202">
        <v>13</v>
      </c>
      <c r="M28" s="202">
        <v>0</v>
      </c>
      <c r="N28" s="202">
        <v>4665785</v>
      </c>
      <c r="O28" s="202">
        <v>306</v>
      </c>
      <c r="P28" s="202">
        <v>203830446</v>
      </c>
      <c r="Q28" s="203">
        <f t="shared" si="6"/>
        <v>306</v>
      </c>
      <c r="R28" s="203">
        <f t="shared" si="13"/>
        <v>208496231</v>
      </c>
      <c r="S28" s="204"/>
      <c r="T28" s="204">
        <f t="shared" si="7"/>
        <v>407</v>
      </c>
      <c r="U28" s="204">
        <f t="shared" si="8"/>
        <v>256482513</v>
      </c>
      <c r="V28" s="203"/>
      <c r="W28" s="202">
        <v>17</v>
      </c>
      <c r="X28" s="202">
        <v>52792497</v>
      </c>
      <c r="Y28" s="202">
        <v>0</v>
      </c>
      <c r="Z28" s="202">
        <v>0</v>
      </c>
      <c r="AA28" s="205"/>
      <c r="AB28" s="205"/>
      <c r="AC28" s="203">
        <f t="shared" si="9"/>
        <v>17</v>
      </c>
      <c r="AD28" s="203">
        <f t="shared" si="10"/>
        <v>52792497</v>
      </c>
      <c r="AE28" s="204"/>
      <c r="AF28" s="202">
        <v>4</v>
      </c>
      <c r="AG28" s="202">
        <v>0</v>
      </c>
      <c r="AH28" s="202">
        <v>602413</v>
      </c>
      <c r="AI28" s="202">
        <v>18</v>
      </c>
      <c r="AJ28" s="202">
        <v>18913528</v>
      </c>
      <c r="AK28" s="203">
        <f t="shared" si="0"/>
        <v>18</v>
      </c>
      <c r="AL28" s="203">
        <f t="shared" si="1"/>
        <v>19515941</v>
      </c>
      <c r="AM28" s="204"/>
      <c r="AN28" s="204">
        <f t="shared" si="2"/>
        <v>35</v>
      </c>
      <c r="AO28" s="204">
        <f t="shared" si="3"/>
        <v>72308438</v>
      </c>
      <c r="AP28" s="203"/>
      <c r="AQ28" s="206">
        <f t="shared" si="11"/>
        <v>442</v>
      </c>
      <c r="AR28" s="207">
        <f t="shared" si="12"/>
        <v>328790951</v>
      </c>
    </row>
    <row r="29" spans="1:44">
      <c r="A29" s="2"/>
      <c r="B29" s="3" t="s">
        <v>129</v>
      </c>
      <c r="C29" s="209">
        <f t="shared" ref="C29:H29" si="37">SUM(C8:C28)</f>
        <v>1060</v>
      </c>
      <c r="D29" s="209">
        <f t="shared" si="37"/>
        <v>454399901</v>
      </c>
      <c r="E29" s="209">
        <f t="shared" si="37"/>
        <v>94</v>
      </c>
      <c r="F29" s="209">
        <f t="shared" si="37"/>
        <v>63912051</v>
      </c>
      <c r="G29" s="209">
        <f t="shared" si="37"/>
        <v>7</v>
      </c>
      <c r="H29" s="209">
        <f t="shared" si="37"/>
        <v>1611230</v>
      </c>
      <c r="I29" s="209">
        <f>SUM(I8:I28)</f>
        <v>1161</v>
      </c>
      <c r="J29" s="209">
        <f>SUM(J8:J28)</f>
        <v>519923182</v>
      </c>
      <c r="K29" s="210"/>
      <c r="L29" s="209">
        <f t="shared" ref="L29" si="38">SUM(L8:L28)</f>
        <v>252</v>
      </c>
      <c r="M29" s="209">
        <f t="shared" ref="M29:R29" si="39">SUM(M8:M28)</f>
        <v>0</v>
      </c>
      <c r="N29" s="209">
        <f t="shared" si="39"/>
        <v>27915364</v>
      </c>
      <c r="O29" s="209">
        <f t="shared" si="39"/>
        <v>3524</v>
      </c>
      <c r="P29" s="209">
        <f>SUM(P8:P28)</f>
        <v>1675409229</v>
      </c>
      <c r="Q29" s="209">
        <f t="shared" si="39"/>
        <v>3524</v>
      </c>
      <c r="R29" s="209">
        <f t="shared" si="39"/>
        <v>1703324593</v>
      </c>
      <c r="S29" s="210"/>
      <c r="T29" s="209">
        <f t="shared" ref="T29" si="40">SUM(T8:T28)</f>
        <v>4685</v>
      </c>
      <c r="U29" s="209">
        <f t="shared" ref="U29" si="41">SUM(U8:U28)</f>
        <v>2223247775</v>
      </c>
      <c r="V29" s="203"/>
      <c r="W29" s="209">
        <f t="shared" ref="W29:AC29" si="42">SUM(W8:W28)</f>
        <v>17</v>
      </c>
      <c r="X29" s="209">
        <f t="shared" si="42"/>
        <v>52792497</v>
      </c>
      <c r="Y29" s="209">
        <f t="shared" si="42"/>
        <v>0</v>
      </c>
      <c r="Z29" s="209">
        <f t="shared" si="42"/>
        <v>0</v>
      </c>
      <c r="AA29" s="211">
        <f t="shared" si="42"/>
        <v>0</v>
      </c>
      <c r="AB29" s="211">
        <f t="shared" si="42"/>
        <v>0</v>
      </c>
      <c r="AC29" s="209">
        <f t="shared" si="42"/>
        <v>17</v>
      </c>
      <c r="AD29" s="209">
        <f>SUM(AD8:AD28)</f>
        <v>52792497</v>
      </c>
      <c r="AE29" s="210"/>
      <c r="AF29" s="209">
        <f t="shared" ref="AF29" si="43">SUM(AF8:AF28)</f>
        <v>16</v>
      </c>
      <c r="AG29" s="209">
        <f t="shared" ref="AG29:AL29" si="44">SUM(AG8:AG28)</f>
        <v>0</v>
      </c>
      <c r="AH29" s="209">
        <f t="shared" si="44"/>
        <v>2799992</v>
      </c>
      <c r="AI29" s="209">
        <f t="shared" si="44"/>
        <v>37</v>
      </c>
      <c r="AJ29" s="209">
        <f t="shared" si="44"/>
        <v>40645830</v>
      </c>
      <c r="AK29" s="209">
        <f t="shared" si="44"/>
        <v>37</v>
      </c>
      <c r="AL29" s="209">
        <f t="shared" si="44"/>
        <v>43445822</v>
      </c>
      <c r="AM29" s="210"/>
      <c r="AN29" s="209">
        <f t="shared" ref="AN29:AR29" si="45">SUM(AN8:AN28)</f>
        <v>54</v>
      </c>
      <c r="AO29" s="209">
        <f t="shared" si="45"/>
        <v>96238319</v>
      </c>
      <c r="AP29" s="203"/>
      <c r="AQ29" s="212">
        <f t="shared" si="45"/>
        <v>4739</v>
      </c>
      <c r="AR29" s="213">
        <f t="shared" si="45"/>
        <v>2319486094</v>
      </c>
    </row>
    <row r="30" spans="1:44">
      <c r="A30" s="1" t="s">
        <v>28</v>
      </c>
      <c r="B30" t="s">
        <v>29</v>
      </c>
      <c r="C30" s="202">
        <v>16</v>
      </c>
      <c r="D30" s="202">
        <v>4249034</v>
      </c>
      <c r="E30" s="202">
        <v>0</v>
      </c>
      <c r="F30" s="202">
        <v>0</v>
      </c>
      <c r="G30" s="202">
        <v>0</v>
      </c>
      <c r="H30" s="202">
        <v>0</v>
      </c>
      <c r="I30" s="203">
        <f t="shared" ref="I30:I35" si="46">C30+E30+G30</f>
        <v>16</v>
      </c>
      <c r="J30" s="203">
        <f t="shared" ref="J30:J35" si="47">D30+F30+H30</f>
        <v>4249034</v>
      </c>
      <c r="K30" s="204"/>
      <c r="L30" s="202">
        <v>4</v>
      </c>
      <c r="M30" s="202">
        <v>0</v>
      </c>
      <c r="N30" s="202">
        <v>60534</v>
      </c>
      <c r="O30" s="202">
        <v>1</v>
      </c>
      <c r="P30" s="202">
        <v>126138</v>
      </c>
      <c r="Q30" s="203">
        <f>O30+M30</f>
        <v>1</v>
      </c>
      <c r="R30" s="203">
        <f>P30+N30</f>
        <v>186672</v>
      </c>
      <c r="S30" s="204"/>
      <c r="T30" s="204">
        <f t="shared" ref="T30:T35" si="48">Q30+I30</f>
        <v>17</v>
      </c>
      <c r="U30" s="204">
        <f t="shared" ref="U30:U35" si="49">R30+J30</f>
        <v>4435706</v>
      </c>
      <c r="V30" s="203"/>
      <c r="W30" s="202">
        <v>0</v>
      </c>
      <c r="X30" s="202">
        <v>0</v>
      </c>
      <c r="Y30" s="202">
        <v>0</v>
      </c>
      <c r="Z30" s="202">
        <v>0</v>
      </c>
      <c r="AA30" s="205"/>
      <c r="AB30" s="205"/>
      <c r="AC30" s="203">
        <f t="shared" ref="AC30:AC35" si="50">W30+Y30</f>
        <v>0</v>
      </c>
      <c r="AD30" s="203">
        <f t="shared" ref="AD30:AD35" si="51">X30+Z30</f>
        <v>0</v>
      </c>
      <c r="AE30" s="204"/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3">
        <f t="shared" ref="AK30:AL35" si="52">AI30+AG30</f>
        <v>0</v>
      </c>
      <c r="AL30" s="203">
        <f t="shared" si="52"/>
        <v>0</v>
      </c>
      <c r="AM30" s="204"/>
      <c r="AN30" s="204">
        <f t="shared" ref="AN30:AO33" si="53">AK30+AC30</f>
        <v>0</v>
      </c>
      <c r="AO30" s="204">
        <f t="shared" si="53"/>
        <v>0</v>
      </c>
      <c r="AP30" s="203"/>
      <c r="AQ30" s="206">
        <f t="shared" si="11"/>
        <v>17</v>
      </c>
      <c r="AR30" s="207">
        <f t="shared" si="12"/>
        <v>4435706</v>
      </c>
    </row>
    <row r="31" spans="1:44">
      <c r="A31" s="1" t="s">
        <v>28</v>
      </c>
      <c r="B31" t="s">
        <v>30</v>
      </c>
      <c r="C31" s="202">
        <v>1</v>
      </c>
      <c r="D31" s="202">
        <v>224888</v>
      </c>
      <c r="E31" s="202">
        <v>5</v>
      </c>
      <c r="F31" s="202">
        <v>3993781</v>
      </c>
      <c r="G31" s="202">
        <v>0</v>
      </c>
      <c r="H31" s="202">
        <v>0</v>
      </c>
      <c r="I31" s="203">
        <f t="shared" si="46"/>
        <v>6</v>
      </c>
      <c r="J31" s="203">
        <f t="shared" si="47"/>
        <v>4218669</v>
      </c>
      <c r="K31" s="204"/>
      <c r="L31" s="202">
        <v>2</v>
      </c>
      <c r="M31" s="202">
        <v>0</v>
      </c>
      <c r="N31" s="202">
        <v>66450</v>
      </c>
      <c r="O31" s="202">
        <v>11</v>
      </c>
      <c r="P31" s="202">
        <v>10124960</v>
      </c>
      <c r="Q31" s="203">
        <f t="shared" ref="Q31:Q35" si="54">O31+M31</f>
        <v>11</v>
      </c>
      <c r="R31" s="203">
        <f t="shared" ref="R31:R35" si="55">P31+N31</f>
        <v>10191410</v>
      </c>
      <c r="S31" s="204"/>
      <c r="T31" s="204">
        <f t="shared" si="48"/>
        <v>17</v>
      </c>
      <c r="U31" s="204">
        <f t="shared" si="49"/>
        <v>14410079</v>
      </c>
      <c r="V31" s="203"/>
      <c r="W31" s="202">
        <v>0</v>
      </c>
      <c r="X31" s="202">
        <v>0</v>
      </c>
      <c r="Y31" s="202">
        <v>0</v>
      </c>
      <c r="Z31" s="202">
        <v>0</v>
      </c>
      <c r="AA31" s="205"/>
      <c r="AB31" s="205"/>
      <c r="AC31" s="203">
        <f t="shared" si="50"/>
        <v>0</v>
      </c>
      <c r="AD31" s="203">
        <f t="shared" si="51"/>
        <v>0</v>
      </c>
      <c r="AE31" s="204"/>
      <c r="AF31" s="202">
        <v>1</v>
      </c>
      <c r="AG31" s="202">
        <v>0</v>
      </c>
      <c r="AH31" s="202">
        <v>156335</v>
      </c>
      <c r="AI31" s="202">
        <v>2</v>
      </c>
      <c r="AJ31" s="202">
        <v>1668994</v>
      </c>
      <c r="AK31" s="203">
        <f t="shared" si="52"/>
        <v>2</v>
      </c>
      <c r="AL31" s="203">
        <f t="shared" si="52"/>
        <v>1825329</v>
      </c>
      <c r="AM31" s="204"/>
      <c r="AN31" s="204">
        <f t="shared" si="53"/>
        <v>2</v>
      </c>
      <c r="AO31" s="204">
        <f t="shared" si="53"/>
        <v>1825329</v>
      </c>
      <c r="AP31" s="203"/>
      <c r="AQ31" s="206">
        <f t="shared" si="11"/>
        <v>19</v>
      </c>
      <c r="AR31" s="207">
        <f t="shared" si="12"/>
        <v>16235408</v>
      </c>
    </row>
    <row r="32" spans="1:44">
      <c r="A32" s="1" t="s">
        <v>28</v>
      </c>
      <c r="B32" t="s">
        <v>31</v>
      </c>
      <c r="C32" s="202">
        <v>92</v>
      </c>
      <c r="D32" s="202">
        <v>24970340</v>
      </c>
      <c r="E32" s="202">
        <v>0</v>
      </c>
      <c r="F32" s="202">
        <v>0</v>
      </c>
      <c r="G32" s="202">
        <v>0</v>
      </c>
      <c r="H32" s="202">
        <v>0</v>
      </c>
      <c r="I32" s="203">
        <f t="shared" si="46"/>
        <v>92</v>
      </c>
      <c r="J32" s="203">
        <f t="shared" si="47"/>
        <v>24970340</v>
      </c>
      <c r="K32" s="204"/>
      <c r="L32" s="202">
        <v>18</v>
      </c>
      <c r="M32" s="202">
        <v>0</v>
      </c>
      <c r="N32" s="202">
        <v>668058</v>
      </c>
      <c r="O32" s="202">
        <v>1</v>
      </c>
      <c r="P32" s="202">
        <v>92923</v>
      </c>
      <c r="Q32" s="203">
        <f t="shared" si="54"/>
        <v>1</v>
      </c>
      <c r="R32" s="203">
        <f t="shared" si="55"/>
        <v>760981</v>
      </c>
      <c r="S32" s="204"/>
      <c r="T32" s="204">
        <f t="shared" si="48"/>
        <v>93</v>
      </c>
      <c r="U32" s="204">
        <f t="shared" si="49"/>
        <v>25731321</v>
      </c>
      <c r="V32" s="203"/>
      <c r="W32" s="202">
        <v>1</v>
      </c>
      <c r="X32" s="202">
        <v>300000</v>
      </c>
      <c r="Y32" s="202">
        <v>0</v>
      </c>
      <c r="Z32" s="202">
        <v>0</v>
      </c>
      <c r="AA32" s="205"/>
      <c r="AB32" s="205"/>
      <c r="AC32" s="203">
        <f t="shared" si="50"/>
        <v>1</v>
      </c>
      <c r="AD32" s="203">
        <f t="shared" si="51"/>
        <v>300000</v>
      </c>
      <c r="AE32" s="204"/>
      <c r="AF32" s="202">
        <v>0</v>
      </c>
      <c r="AG32" s="202">
        <v>0</v>
      </c>
      <c r="AH32" s="202">
        <v>0</v>
      </c>
      <c r="AI32" s="202">
        <v>0</v>
      </c>
      <c r="AJ32" s="202">
        <v>0</v>
      </c>
      <c r="AK32" s="203">
        <f t="shared" si="52"/>
        <v>0</v>
      </c>
      <c r="AL32" s="203">
        <f t="shared" si="52"/>
        <v>0</v>
      </c>
      <c r="AM32" s="204"/>
      <c r="AN32" s="204">
        <f t="shared" si="53"/>
        <v>1</v>
      </c>
      <c r="AO32" s="204">
        <f t="shared" si="53"/>
        <v>300000</v>
      </c>
      <c r="AP32" s="203"/>
      <c r="AQ32" s="206">
        <f t="shared" si="11"/>
        <v>94</v>
      </c>
      <c r="AR32" s="207">
        <f t="shared" si="12"/>
        <v>26031321</v>
      </c>
    </row>
    <row r="33" spans="1:44">
      <c r="A33" s="1" t="s">
        <v>28</v>
      </c>
      <c r="B33" t="s">
        <v>32</v>
      </c>
      <c r="C33" s="202">
        <v>19</v>
      </c>
      <c r="D33" s="202">
        <v>7985054</v>
      </c>
      <c r="E33" s="202">
        <v>23</v>
      </c>
      <c r="F33" s="202">
        <v>22496520</v>
      </c>
      <c r="G33" s="202">
        <v>0</v>
      </c>
      <c r="H33" s="202">
        <v>0</v>
      </c>
      <c r="I33" s="203">
        <f t="shared" si="46"/>
        <v>42</v>
      </c>
      <c r="J33" s="203">
        <f t="shared" si="47"/>
        <v>30481574</v>
      </c>
      <c r="K33" s="204"/>
      <c r="L33" s="202">
        <v>18</v>
      </c>
      <c r="M33" s="202">
        <v>0</v>
      </c>
      <c r="N33" s="202">
        <v>568872</v>
      </c>
      <c r="O33" s="202">
        <v>72</v>
      </c>
      <c r="P33" s="202">
        <v>58009376</v>
      </c>
      <c r="Q33" s="203">
        <f t="shared" si="54"/>
        <v>72</v>
      </c>
      <c r="R33" s="203">
        <f t="shared" si="55"/>
        <v>58578248</v>
      </c>
      <c r="S33" s="204"/>
      <c r="T33" s="204">
        <f t="shared" si="48"/>
        <v>114</v>
      </c>
      <c r="U33" s="204">
        <f t="shared" si="49"/>
        <v>89059822</v>
      </c>
      <c r="V33" s="203"/>
      <c r="W33" s="202">
        <v>0</v>
      </c>
      <c r="X33" s="202">
        <v>0</v>
      </c>
      <c r="Y33" s="202">
        <v>0</v>
      </c>
      <c r="Z33" s="202">
        <v>0</v>
      </c>
      <c r="AA33" s="205"/>
      <c r="AB33" s="205"/>
      <c r="AC33" s="203">
        <f t="shared" si="50"/>
        <v>0</v>
      </c>
      <c r="AD33" s="203">
        <f t="shared" si="51"/>
        <v>0</v>
      </c>
      <c r="AE33" s="204"/>
      <c r="AF33" s="202">
        <v>1</v>
      </c>
      <c r="AG33" s="202">
        <v>0</v>
      </c>
      <c r="AH33" s="202">
        <v>81598</v>
      </c>
      <c r="AI33" s="202">
        <v>0</v>
      </c>
      <c r="AJ33" s="202">
        <v>0</v>
      </c>
      <c r="AK33" s="203">
        <f t="shared" si="52"/>
        <v>0</v>
      </c>
      <c r="AL33" s="203">
        <f t="shared" si="52"/>
        <v>81598</v>
      </c>
      <c r="AM33" s="204"/>
      <c r="AN33" s="204">
        <f t="shared" si="53"/>
        <v>0</v>
      </c>
      <c r="AO33" s="204">
        <f t="shared" si="53"/>
        <v>81598</v>
      </c>
      <c r="AP33" s="203"/>
      <c r="AQ33" s="206">
        <f t="shared" si="11"/>
        <v>114</v>
      </c>
      <c r="AR33" s="207">
        <f t="shared" si="12"/>
        <v>89141420</v>
      </c>
    </row>
    <row r="34" spans="1:44">
      <c r="A34" s="1" t="s">
        <v>28</v>
      </c>
      <c r="B34" t="s">
        <v>152</v>
      </c>
      <c r="C34" s="202">
        <v>0</v>
      </c>
      <c r="D34" s="202">
        <v>0</v>
      </c>
      <c r="E34" s="202">
        <v>0</v>
      </c>
      <c r="F34" s="202">
        <v>0</v>
      </c>
      <c r="G34" s="202">
        <v>0</v>
      </c>
      <c r="H34" s="202">
        <v>0</v>
      </c>
      <c r="I34" s="203">
        <f t="shared" si="46"/>
        <v>0</v>
      </c>
      <c r="J34" s="203">
        <f t="shared" si="47"/>
        <v>0</v>
      </c>
      <c r="K34" s="204"/>
      <c r="L34" s="202">
        <v>1</v>
      </c>
      <c r="M34" s="202">
        <v>0</v>
      </c>
      <c r="N34" s="202">
        <v>61463</v>
      </c>
      <c r="O34" s="202">
        <v>0</v>
      </c>
      <c r="P34" s="202">
        <v>0</v>
      </c>
      <c r="Q34" s="203">
        <f t="shared" ref="Q34" si="56">O34+M34</f>
        <v>0</v>
      </c>
      <c r="R34" s="203">
        <f t="shared" ref="R34" si="57">P34+N34</f>
        <v>61463</v>
      </c>
      <c r="S34" s="204"/>
      <c r="T34" s="204">
        <f t="shared" si="48"/>
        <v>0</v>
      </c>
      <c r="U34" s="204">
        <f t="shared" ref="U34" si="58">R34+J34</f>
        <v>61463</v>
      </c>
      <c r="V34" s="203"/>
      <c r="W34" s="202">
        <v>0</v>
      </c>
      <c r="X34" s="202">
        <v>0</v>
      </c>
      <c r="Y34" s="202">
        <v>0</v>
      </c>
      <c r="Z34" s="202">
        <v>0</v>
      </c>
      <c r="AA34" s="205"/>
      <c r="AB34" s="205"/>
      <c r="AC34" s="203">
        <f t="shared" si="50"/>
        <v>0</v>
      </c>
      <c r="AD34" s="203">
        <f t="shared" si="51"/>
        <v>0</v>
      </c>
      <c r="AE34" s="204"/>
      <c r="AF34" s="202">
        <v>0</v>
      </c>
      <c r="AG34" s="202">
        <v>0</v>
      </c>
      <c r="AH34" s="202">
        <v>0</v>
      </c>
      <c r="AI34" s="202">
        <v>0</v>
      </c>
      <c r="AJ34" s="202">
        <v>0</v>
      </c>
      <c r="AK34" s="203">
        <f t="shared" ref="AK34" si="59">AI34+AG34</f>
        <v>0</v>
      </c>
      <c r="AL34" s="203">
        <f t="shared" ref="AL34" si="60">AJ34+AH34</f>
        <v>0</v>
      </c>
      <c r="AM34" s="204"/>
      <c r="AN34" s="204">
        <f t="shared" ref="AN34" si="61">AK34+AC34</f>
        <v>0</v>
      </c>
      <c r="AO34" s="204">
        <f t="shared" ref="AO34" si="62">AL34+AD34</f>
        <v>0</v>
      </c>
      <c r="AP34" s="203"/>
      <c r="AQ34" s="206">
        <f t="shared" ref="AQ34" si="63">AN34+T34</f>
        <v>0</v>
      </c>
      <c r="AR34" s="207">
        <f t="shared" ref="AR34" si="64">AO34+U34</f>
        <v>61463</v>
      </c>
    </row>
    <row r="35" spans="1:44">
      <c r="A35" s="1" t="s">
        <v>28</v>
      </c>
      <c r="B35" t="s">
        <v>235</v>
      </c>
      <c r="C35" s="202">
        <v>1</v>
      </c>
      <c r="D35" s="202">
        <v>764998</v>
      </c>
      <c r="E35" s="202">
        <v>0</v>
      </c>
      <c r="F35" s="202">
        <v>0</v>
      </c>
      <c r="G35" s="202">
        <v>0</v>
      </c>
      <c r="H35" s="202">
        <v>0</v>
      </c>
      <c r="I35" s="203">
        <f t="shared" si="46"/>
        <v>1</v>
      </c>
      <c r="J35" s="203">
        <f t="shared" si="47"/>
        <v>764998</v>
      </c>
      <c r="K35" s="204"/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3">
        <f t="shared" si="54"/>
        <v>0</v>
      </c>
      <c r="R35" s="203">
        <f t="shared" si="55"/>
        <v>0</v>
      </c>
      <c r="S35" s="204"/>
      <c r="T35" s="204">
        <f t="shared" si="48"/>
        <v>1</v>
      </c>
      <c r="U35" s="204">
        <f t="shared" si="49"/>
        <v>764998</v>
      </c>
      <c r="V35" s="203"/>
      <c r="W35" s="202">
        <v>0</v>
      </c>
      <c r="X35" s="202">
        <v>0</v>
      </c>
      <c r="Y35" s="202">
        <v>0</v>
      </c>
      <c r="Z35" s="202">
        <v>0</v>
      </c>
      <c r="AA35" s="205"/>
      <c r="AB35" s="205"/>
      <c r="AC35" s="203">
        <f t="shared" si="50"/>
        <v>0</v>
      </c>
      <c r="AD35" s="203">
        <f t="shared" si="51"/>
        <v>0</v>
      </c>
      <c r="AE35" s="204"/>
      <c r="AF35" s="202">
        <v>0</v>
      </c>
      <c r="AG35" s="202">
        <v>0</v>
      </c>
      <c r="AH35" s="202">
        <v>0</v>
      </c>
      <c r="AI35" s="202">
        <v>0</v>
      </c>
      <c r="AJ35" s="202">
        <v>0</v>
      </c>
      <c r="AK35" s="203">
        <f t="shared" si="52"/>
        <v>0</v>
      </c>
      <c r="AL35" s="203">
        <f t="shared" si="52"/>
        <v>0</v>
      </c>
      <c r="AM35" s="204"/>
      <c r="AN35" s="204">
        <f>AK35+AC35</f>
        <v>0</v>
      </c>
      <c r="AO35" s="204">
        <f>AL35+AD35</f>
        <v>0</v>
      </c>
      <c r="AP35" s="203"/>
      <c r="AQ35" s="206">
        <f t="shared" si="11"/>
        <v>1</v>
      </c>
      <c r="AR35" s="207">
        <f t="shared" si="12"/>
        <v>764998</v>
      </c>
    </row>
    <row r="36" spans="1:44">
      <c r="A36" s="1" t="s">
        <v>28</v>
      </c>
      <c r="B36" t="s">
        <v>160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3">
        <f t="shared" ref="I36" si="65">C36+E36+G36</f>
        <v>0</v>
      </c>
      <c r="J36" s="203">
        <f t="shared" ref="J36" si="66">D36+F36+H36</f>
        <v>0</v>
      </c>
      <c r="K36" s="204"/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3">
        <f t="shared" ref="Q36" si="67">O36+M36</f>
        <v>0</v>
      </c>
      <c r="R36" s="203">
        <f t="shared" ref="R36" si="68">P36+N36</f>
        <v>0</v>
      </c>
      <c r="S36" s="204"/>
      <c r="T36" s="204">
        <f t="shared" ref="T36" si="69">Q36+I36</f>
        <v>0</v>
      </c>
      <c r="U36" s="204">
        <f t="shared" ref="U36" si="70">R36+J36</f>
        <v>0</v>
      </c>
      <c r="V36" s="203"/>
      <c r="W36" s="202">
        <v>0</v>
      </c>
      <c r="X36" s="202">
        <v>0</v>
      </c>
      <c r="Y36" s="202">
        <v>0</v>
      </c>
      <c r="Z36" s="202">
        <v>0</v>
      </c>
      <c r="AA36" s="205"/>
      <c r="AB36" s="205"/>
      <c r="AC36" s="203">
        <f t="shared" ref="AC36" si="71">W36+Y36</f>
        <v>0</v>
      </c>
      <c r="AD36" s="203">
        <f t="shared" ref="AD36" si="72">X36+Z36</f>
        <v>0</v>
      </c>
      <c r="AE36" s="204"/>
      <c r="AF36" s="202">
        <v>0</v>
      </c>
      <c r="AG36" s="202">
        <v>0</v>
      </c>
      <c r="AH36" s="202">
        <v>0</v>
      </c>
      <c r="AI36" s="202">
        <v>0</v>
      </c>
      <c r="AJ36" s="202">
        <v>0</v>
      </c>
      <c r="AK36" s="203">
        <f t="shared" ref="AK36" si="73">AI36+AG36</f>
        <v>0</v>
      </c>
      <c r="AL36" s="203">
        <f t="shared" ref="AL36" si="74">AJ36+AH36</f>
        <v>0</v>
      </c>
      <c r="AM36" s="204"/>
      <c r="AN36" s="204">
        <f>AK36+AC36</f>
        <v>0</v>
      </c>
      <c r="AO36" s="204">
        <f>AL36+AD36</f>
        <v>0</v>
      </c>
      <c r="AP36" s="203"/>
      <c r="AQ36" s="206">
        <f t="shared" ref="AQ36" si="75">AN36+T36</f>
        <v>0</v>
      </c>
      <c r="AR36" s="207">
        <f t="shared" ref="AR36" si="76">AO36+U36</f>
        <v>0</v>
      </c>
    </row>
    <row r="37" spans="1:44">
      <c r="A37" s="2"/>
      <c r="B37" s="3" t="s">
        <v>33</v>
      </c>
      <c r="C37" s="209">
        <f t="shared" ref="C37:J37" si="77">SUM(C30:C36)</f>
        <v>129</v>
      </c>
      <c r="D37" s="209">
        <f t="shared" si="77"/>
        <v>38194314</v>
      </c>
      <c r="E37" s="209">
        <f t="shared" si="77"/>
        <v>28</v>
      </c>
      <c r="F37" s="209">
        <f t="shared" si="77"/>
        <v>26490301</v>
      </c>
      <c r="G37" s="209">
        <f t="shared" si="77"/>
        <v>0</v>
      </c>
      <c r="H37" s="209">
        <f t="shared" si="77"/>
        <v>0</v>
      </c>
      <c r="I37" s="209">
        <f t="shared" si="77"/>
        <v>157</v>
      </c>
      <c r="J37" s="209">
        <f t="shared" si="77"/>
        <v>64684615</v>
      </c>
      <c r="K37" s="210"/>
      <c r="L37" s="209">
        <f t="shared" ref="L37:R37" si="78">SUM(L30:L36)</f>
        <v>43</v>
      </c>
      <c r="M37" s="209">
        <f t="shared" si="78"/>
        <v>0</v>
      </c>
      <c r="N37" s="209">
        <f t="shared" si="78"/>
        <v>1425377</v>
      </c>
      <c r="O37" s="209">
        <f t="shared" si="78"/>
        <v>85</v>
      </c>
      <c r="P37" s="209">
        <f t="shared" si="78"/>
        <v>68353397</v>
      </c>
      <c r="Q37" s="209">
        <f t="shared" si="78"/>
        <v>85</v>
      </c>
      <c r="R37" s="209">
        <f t="shared" si="78"/>
        <v>69778774</v>
      </c>
      <c r="S37" s="210"/>
      <c r="T37" s="209">
        <f>SUM(T30:T36)</f>
        <v>242</v>
      </c>
      <c r="U37" s="209">
        <f>SUM(U30:U36)</f>
        <v>134463389</v>
      </c>
      <c r="V37" s="203"/>
      <c r="W37" s="209">
        <f t="shared" ref="W37:AD37" si="79">SUM(W30:W36)</f>
        <v>1</v>
      </c>
      <c r="X37" s="209">
        <f t="shared" si="79"/>
        <v>300000</v>
      </c>
      <c r="Y37" s="209">
        <f t="shared" si="79"/>
        <v>0</v>
      </c>
      <c r="Z37" s="209">
        <f t="shared" si="79"/>
        <v>0</v>
      </c>
      <c r="AA37" s="211">
        <f t="shared" si="79"/>
        <v>0</v>
      </c>
      <c r="AB37" s="211">
        <f t="shared" si="79"/>
        <v>0</v>
      </c>
      <c r="AC37" s="209">
        <f t="shared" si="79"/>
        <v>1</v>
      </c>
      <c r="AD37" s="209">
        <f t="shared" si="79"/>
        <v>300000</v>
      </c>
      <c r="AE37" s="210"/>
      <c r="AF37" s="209">
        <f t="shared" ref="AF37:AL37" si="80">SUM(AF30:AF36)</f>
        <v>2</v>
      </c>
      <c r="AG37" s="209">
        <f t="shared" si="80"/>
        <v>0</v>
      </c>
      <c r="AH37" s="209">
        <f t="shared" si="80"/>
        <v>237933</v>
      </c>
      <c r="AI37" s="209">
        <f t="shared" si="80"/>
        <v>2</v>
      </c>
      <c r="AJ37" s="209">
        <f t="shared" si="80"/>
        <v>1668994</v>
      </c>
      <c r="AK37" s="209">
        <f t="shared" si="80"/>
        <v>2</v>
      </c>
      <c r="AL37" s="209">
        <f t="shared" si="80"/>
        <v>1906927</v>
      </c>
      <c r="AM37" s="210"/>
      <c r="AN37" s="209">
        <f>SUM(AN30:AN36)</f>
        <v>3</v>
      </c>
      <c r="AO37" s="209">
        <f>SUM(AO30:AO36)</f>
        <v>2206927</v>
      </c>
      <c r="AP37" s="203"/>
      <c r="AQ37" s="212">
        <f>SUM(AQ30:AQ36)</f>
        <v>245</v>
      </c>
      <c r="AR37" s="213">
        <f>SUM(AR30:AR36)</f>
        <v>136670316</v>
      </c>
    </row>
    <row r="38" spans="1:44" s="4" customFormat="1">
      <c r="A38" s="11"/>
      <c r="B38" s="9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04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04"/>
      <c r="AQ38" s="214"/>
      <c r="AR38" s="215"/>
    </row>
    <row r="39" spans="1:44">
      <c r="A39" s="90"/>
      <c r="B39" s="91" t="s">
        <v>130</v>
      </c>
      <c r="C39" s="216">
        <f t="shared" ref="C39:J39" si="81">C37+C29</f>
        <v>1189</v>
      </c>
      <c r="D39" s="216">
        <f t="shared" si="81"/>
        <v>492594215</v>
      </c>
      <c r="E39" s="216">
        <f t="shared" si="81"/>
        <v>122</v>
      </c>
      <c r="F39" s="216">
        <f t="shared" si="81"/>
        <v>90402352</v>
      </c>
      <c r="G39" s="216">
        <f t="shared" si="81"/>
        <v>7</v>
      </c>
      <c r="H39" s="216">
        <f t="shared" si="81"/>
        <v>1611230</v>
      </c>
      <c r="I39" s="216">
        <f t="shared" si="81"/>
        <v>1318</v>
      </c>
      <c r="J39" s="216">
        <f t="shared" si="81"/>
        <v>584607797</v>
      </c>
      <c r="K39" s="210"/>
      <c r="L39" s="216">
        <f t="shared" ref="L39:R39" si="82">L37+L29</f>
        <v>295</v>
      </c>
      <c r="M39" s="216">
        <f t="shared" si="82"/>
        <v>0</v>
      </c>
      <c r="N39" s="216">
        <f t="shared" si="82"/>
        <v>29340741</v>
      </c>
      <c r="O39" s="216">
        <f t="shared" si="82"/>
        <v>3609</v>
      </c>
      <c r="P39" s="216">
        <f t="shared" si="82"/>
        <v>1743762626</v>
      </c>
      <c r="Q39" s="216">
        <f t="shared" si="82"/>
        <v>3609</v>
      </c>
      <c r="R39" s="216">
        <f t="shared" si="82"/>
        <v>1773103367</v>
      </c>
      <c r="S39" s="210"/>
      <c r="T39" s="216">
        <f>T37+T29</f>
        <v>4927</v>
      </c>
      <c r="U39" s="216">
        <f>U37+U29</f>
        <v>2357711164</v>
      </c>
      <c r="V39" s="203"/>
      <c r="W39" s="216">
        <f t="shared" ref="W39:AD39" si="83">W37+W29</f>
        <v>18</v>
      </c>
      <c r="X39" s="216">
        <f t="shared" si="83"/>
        <v>53092497</v>
      </c>
      <c r="Y39" s="216">
        <f t="shared" si="83"/>
        <v>0</v>
      </c>
      <c r="Z39" s="216">
        <f t="shared" si="83"/>
        <v>0</v>
      </c>
      <c r="AA39" s="217">
        <f t="shared" si="83"/>
        <v>0</v>
      </c>
      <c r="AB39" s="217">
        <f t="shared" si="83"/>
        <v>0</v>
      </c>
      <c r="AC39" s="216">
        <f t="shared" si="83"/>
        <v>18</v>
      </c>
      <c r="AD39" s="216">
        <f t="shared" si="83"/>
        <v>53092497</v>
      </c>
      <c r="AE39" s="210"/>
      <c r="AF39" s="216">
        <f t="shared" ref="AF39:AL39" si="84">AF37+AF29</f>
        <v>18</v>
      </c>
      <c r="AG39" s="216">
        <f t="shared" si="84"/>
        <v>0</v>
      </c>
      <c r="AH39" s="216">
        <f t="shared" si="84"/>
        <v>3037925</v>
      </c>
      <c r="AI39" s="216">
        <f t="shared" si="84"/>
        <v>39</v>
      </c>
      <c r="AJ39" s="216">
        <f t="shared" si="84"/>
        <v>42314824</v>
      </c>
      <c r="AK39" s="216">
        <f t="shared" si="84"/>
        <v>39</v>
      </c>
      <c r="AL39" s="216">
        <f t="shared" si="84"/>
        <v>45352749</v>
      </c>
      <c r="AM39" s="210"/>
      <c r="AN39" s="216">
        <f>AN37+AN29</f>
        <v>57</v>
      </c>
      <c r="AO39" s="216">
        <f>AO37+AO29</f>
        <v>98445246</v>
      </c>
      <c r="AP39" s="203"/>
      <c r="AQ39" s="218">
        <f>AQ37+AQ29</f>
        <v>4984</v>
      </c>
      <c r="AR39" s="219">
        <f>AR37+AR29</f>
        <v>2456156410</v>
      </c>
    </row>
    <row r="40" spans="1:44" s="4" customFormat="1">
      <c r="A40" s="11"/>
      <c r="B40" s="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04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04"/>
      <c r="AQ40" s="214"/>
      <c r="AR40" s="215"/>
    </row>
    <row r="41" spans="1:44" s="297" customFormat="1">
      <c r="A41" s="1" t="s">
        <v>34</v>
      </c>
      <c r="B41" s="297" t="s">
        <v>35</v>
      </c>
      <c r="C41" s="202">
        <v>4</v>
      </c>
      <c r="D41" s="202">
        <v>1065344</v>
      </c>
      <c r="E41" s="202">
        <v>0</v>
      </c>
      <c r="F41" s="202">
        <v>0</v>
      </c>
      <c r="G41" s="202">
        <v>0</v>
      </c>
      <c r="H41" s="202">
        <v>0</v>
      </c>
      <c r="I41" s="203">
        <f t="shared" ref="I41" si="85">C41+E41+G41</f>
        <v>4</v>
      </c>
      <c r="J41" s="203">
        <f t="shared" ref="J41" si="86">D41+F41+H41</f>
        <v>1065344</v>
      </c>
      <c r="K41" s="204"/>
      <c r="L41" s="202">
        <v>5</v>
      </c>
      <c r="M41" s="202">
        <v>0</v>
      </c>
      <c r="N41" s="202">
        <v>393436</v>
      </c>
      <c r="O41" s="202">
        <v>14</v>
      </c>
      <c r="P41" s="202">
        <v>6555211</v>
      </c>
      <c r="Q41" s="203">
        <f t="shared" ref="Q41" si="87">O41+M41</f>
        <v>14</v>
      </c>
      <c r="R41" s="203">
        <f t="shared" ref="R41" si="88">P41+N41</f>
        <v>6948647</v>
      </c>
      <c r="S41" s="204"/>
      <c r="T41" s="204">
        <f t="shared" ref="T41" si="89">Q41+I41</f>
        <v>18</v>
      </c>
      <c r="U41" s="204">
        <f t="shared" ref="U41" si="90">R41+J41</f>
        <v>8013991</v>
      </c>
      <c r="V41" s="203"/>
      <c r="W41" s="202">
        <v>0</v>
      </c>
      <c r="X41" s="202">
        <v>0</v>
      </c>
      <c r="Y41" s="202">
        <v>0</v>
      </c>
      <c r="Z41" s="202">
        <v>0</v>
      </c>
      <c r="AA41" s="205"/>
      <c r="AB41" s="205"/>
      <c r="AC41" s="203">
        <f t="shared" ref="AC41" si="91">W41+Y41</f>
        <v>0</v>
      </c>
      <c r="AD41" s="203">
        <f t="shared" ref="AD41" si="92">X41+Z41</f>
        <v>0</v>
      </c>
      <c r="AE41" s="204"/>
      <c r="AF41" s="202">
        <v>0</v>
      </c>
      <c r="AG41" s="202">
        <v>0</v>
      </c>
      <c r="AH41" s="202">
        <v>0</v>
      </c>
      <c r="AI41" s="202">
        <v>0</v>
      </c>
      <c r="AJ41" s="202">
        <v>0</v>
      </c>
      <c r="AK41" s="203">
        <f t="shared" ref="AK41" si="93">AI41+AG41</f>
        <v>0</v>
      </c>
      <c r="AL41" s="203">
        <f t="shared" ref="AL41" si="94">AJ41+AH41</f>
        <v>0</v>
      </c>
      <c r="AM41" s="204"/>
      <c r="AN41" s="204">
        <f t="shared" ref="AN41" si="95">AK41+AC41</f>
        <v>0</v>
      </c>
      <c r="AO41" s="204">
        <f t="shared" ref="AO41" si="96">AL41+AD41</f>
        <v>0</v>
      </c>
      <c r="AP41" s="203"/>
      <c r="AQ41" s="206">
        <f t="shared" ref="AQ41" si="97">AN41+T41</f>
        <v>18</v>
      </c>
      <c r="AR41" s="207">
        <f t="shared" ref="AR41" si="98">AO41+U41</f>
        <v>8013991</v>
      </c>
    </row>
    <row r="42" spans="1:44">
      <c r="A42" s="1" t="s">
        <v>34</v>
      </c>
      <c r="B42" t="s">
        <v>36</v>
      </c>
      <c r="C42" s="202">
        <v>1</v>
      </c>
      <c r="D42" s="202">
        <v>2148998</v>
      </c>
      <c r="E42" s="202">
        <v>15</v>
      </c>
      <c r="F42" s="202">
        <v>74368373</v>
      </c>
      <c r="G42" s="202">
        <v>0</v>
      </c>
      <c r="H42" s="202">
        <v>0</v>
      </c>
      <c r="I42" s="203">
        <f t="shared" ref="I42:I47" si="99">C42+E42+G42</f>
        <v>16</v>
      </c>
      <c r="J42" s="203">
        <f t="shared" ref="J42:J47" si="100">D42+F42+H42</f>
        <v>76517371</v>
      </c>
      <c r="K42" s="204"/>
      <c r="L42" s="202">
        <v>161</v>
      </c>
      <c r="M42" s="202">
        <v>4</v>
      </c>
      <c r="N42" s="202">
        <v>32881593</v>
      </c>
      <c r="O42" s="202">
        <v>51</v>
      </c>
      <c r="P42" s="202">
        <v>211959975</v>
      </c>
      <c r="Q42" s="203">
        <f t="shared" ref="Q42:Q47" si="101">O42+M42</f>
        <v>55</v>
      </c>
      <c r="R42" s="203">
        <f t="shared" ref="R42:R47" si="102">P42+N42</f>
        <v>244841568</v>
      </c>
      <c r="S42" s="204"/>
      <c r="T42" s="204">
        <f t="shared" ref="T42:T47" si="103">Q42+I42</f>
        <v>71</v>
      </c>
      <c r="U42" s="204">
        <f t="shared" ref="U42:U47" si="104">R42+J42</f>
        <v>321358939</v>
      </c>
      <c r="V42" s="203"/>
      <c r="W42" s="202">
        <v>0</v>
      </c>
      <c r="X42" s="202">
        <v>0</v>
      </c>
      <c r="Y42" s="202">
        <v>0</v>
      </c>
      <c r="Z42" s="202">
        <v>0</v>
      </c>
      <c r="AA42" s="205"/>
      <c r="AB42" s="205"/>
      <c r="AC42" s="203">
        <f t="shared" ref="AC42:AC47" si="105">W42+Y42</f>
        <v>0</v>
      </c>
      <c r="AD42" s="203">
        <f t="shared" ref="AD42:AD47" si="106">X42+Z42</f>
        <v>0</v>
      </c>
      <c r="AE42" s="204"/>
      <c r="AF42" s="202">
        <v>34</v>
      </c>
      <c r="AG42" s="202">
        <v>0</v>
      </c>
      <c r="AH42" s="202">
        <v>7708782</v>
      </c>
      <c r="AI42" s="202">
        <v>0</v>
      </c>
      <c r="AJ42" s="202">
        <v>0</v>
      </c>
      <c r="AK42" s="203">
        <f t="shared" ref="AK42:AL47" si="107">AI42+AG42</f>
        <v>0</v>
      </c>
      <c r="AL42" s="203">
        <f t="shared" si="107"/>
        <v>7708782</v>
      </c>
      <c r="AM42" s="204"/>
      <c r="AN42" s="204">
        <f t="shared" ref="AN42:AO47" si="108">AK42+AC42</f>
        <v>0</v>
      </c>
      <c r="AO42" s="204">
        <f t="shared" si="108"/>
        <v>7708782</v>
      </c>
      <c r="AP42" s="203"/>
      <c r="AQ42" s="206">
        <f t="shared" si="11"/>
        <v>71</v>
      </c>
      <c r="AR42" s="207">
        <f t="shared" si="12"/>
        <v>329067721</v>
      </c>
    </row>
    <row r="43" spans="1:44">
      <c r="A43" s="1" t="s">
        <v>34</v>
      </c>
      <c r="B43" t="s">
        <v>37</v>
      </c>
      <c r="C43" s="202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3">
        <f t="shared" si="99"/>
        <v>0</v>
      </c>
      <c r="J43" s="203">
        <f t="shared" si="100"/>
        <v>0</v>
      </c>
      <c r="K43" s="204"/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3">
        <f t="shared" si="101"/>
        <v>0</v>
      </c>
      <c r="R43" s="203">
        <f t="shared" si="102"/>
        <v>0</v>
      </c>
      <c r="S43" s="204"/>
      <c r="T43" s="204">
        <f t="shared" si="103"/>
        <v>0</v>
      </c>
      <c r="U43" s="204">
        <f t="shared" si="104"/>
        <v>0</v>
      </c>
      <c r="V43" s="203"/>
      <c r="W43" s="202">
        <v>0</v>
      </c>
      <c r="X43" s="202">
        <v>0</v>
      </c>
      <c r="Y43" s="202">
        <v>0</v>
      </c>
      <c r="Z43" s="202">
        <v>0</v>
      </c>
      <c r="AA43" s="205"/>
      <c r="AB43" s="205"/>
      <c r="AC43" s="203">
        <f t="shared" si="105"/>
        <v>0</v>
      </c>
      <c r="AD43" s="203">
        <f t="shared" si="106"/>
        <v>0</v>
      </c>
      <c r="AE43" s="204"/>
      <c r="AF43" s="202">
        <v>0</v>
      </c>
      <c r="AG43" s="202">
        <v>0</v>
      </c>
      <c r="AH43" s="202">
        <v>0</v>
      </c>
      <c r="AI43" s="202">
        <v>0</v>
      </c>
      <c r="AJ43" s="202">
        <v>0</v>
      </c>
      <c r="AK43" s="203">
        <f t="shared" si="107"/>
        <v>0</v>
      </c>
      <c r="AL43" s="203">
        <f t="shared" si="107"/>
        <v>0</v>
      </c>
      <c r="AM43" s="204"/>
      <c r="AN43" s="204">
        <f t="shared" si="108"/>
        <v>0</v>
      </c>
      <c r="AO43" s="204">
        <f t="shared" si="108"/>
        <v>0</v>
      </c>
      <c r="AP43" s="203"/>
      <c r="AQ43" s="206">
        <f t="shared" si="11"/>
        <v>0</v>
      </c>
      <c r="AR43" s="207">
        <f t="shared" si="12"/>
        <v>0</v>
      </c>
    </row>
    <row r="44" spans="1:44" s="297" customFormat="1">
      <c r="A44" s="1" t="s">
        <v>34</v>
      </c>
      <c r="B44" s="297" t="s">
        <v>38</v>
      </c>
      <c r="C44" s="202">
        <v>7</v>
      </c>
      <c r="D44" s="202">
        <v>15432132</v>
      </c>
      <c r="E44" s="202">
        <v>10</v>
      </c>
      <c r="F44" s="202">
        <v>20794980</v>
      </c>
      <c r="G44" s="202">
        <v>0</v>
      </c>
      <c r="H44" s="202">
        <v>0</v>
      </c>
      <c r="I44" s="203">
        <f t="shared" ref="I44:I45" si="109">C44+E44+G44</f>
        <v>17</v>
      </c>
      <c r="J44" s="203">
        <f t="shared" ref="J44:J45" si="110">D44+F44+H44</f>
        <v>36227112</v>
      </c>
      <c r="K44" s="204"/>
      <c r="L44" s="202">
        <v>5</v>
      </c>
      <c r="M44" s="202">
        <v>1</v>
      </c>
      <c r="N44" s="202">
        <v>1381059</v>
      </c>
      <c r="O44" s="202">
        <v>34</v>
      </c>
      <c r="P44" s="202">
        <v>73063646</v>
      </c>
      <c r="Q44" s="203">
        <f t="shared" ref="Q44:Q45" si="111">O44+M44</f>
        <v>35</v>
      </c>
      <c r="R44" s="203">
        <f t="shared" ref="R44:R45" si="112">P44+N44</f>
        <v>74444705</v>
      </c>
      <c r="S44" s="204"/>
      <c r="T44" s="204">
        <f t="shared" ref="T44:T45" si="113">Q44+I44</f>
        <v>52</v>
      </c>
      <c r="U44" s="204">
        <f t="shared" ref="U44:U45" si="114">R44+J44</f>
        <v>110671817</v>
      </c>
      <c r="V44" s="203"/>
      <c r="W44" s="202">
        <v>6</v>
      </c>
      <c r="X44" s="202">
        <v>7300337</v>
      </c>
      <c r="Y44" s="202">
        <v>0</v>
      </c>
      <c r="Z44" s="202">
        <v>0</v>
      </c>
      <c r="AA44" s="205"/>
      <c r="AB44" s="205"/>
      <c r="AC44" s="203">
        <f t="shared" ref="AC44:AC45" si="115">W44+Y44</f>
        <v>6</v>
      </c>
      <c r="AD44" s="203">
        <f t="shared" ref="AD44:AD45" si="116">X44+Z44</f>
        <v>7300337</v>
      </c>
      <c r="AE44" s="204"/>
      <c r="AF44" s="202">
        <v>1</v>
      </c>
      <c r="AG44" s="202">
        <v>0</v>
      </c>
      <c r="AH44" s="202">
        <v>123600</v>
      </c>
      <c r="AI44" s="202">
        <v>0</v>
      </c>
      <c r="AJ44" s="202">
        <v>0</v>
      </c>
      <c r="AK44" s="203">
        <f t="shared" ref="AK44:AK45" si="117">AI44+AG44</f>
        <v>0</v>
      </c>
      <c r="AL44" s="203">
        <f t="shared" ref="AL44:AL45" si="118">AJ44+AH44</f>
        <v>123600</v>
      </c>
      <c r="AM44" s="204"/>
      <c r="AN44" s="204">
        <f t="shared" ref="AN44:AN45" si="119">AK44+AC44</f>
        <v>6</v>
      </c>
      <c r="AO44" s="204">
        <f t="shared" ref="AO44:AO45" si="120">AL44+AD44</f>
        <v>7423937</v>
      </c>
      <c r="AP44" s="203"/>
      <c r="AQ44" s="206">
        <f t="shared" ref="AQ44:AQ45" si="121">AN44+T44</f>
        <v>58</v>
      </c>
      <c r="AR44" s="207">
        <f t="shared" ref="AR44:AR45" si="122">AO44+U44</f>
        <v>118095754</v>
      </c>
    </row>
    <row r="45" spans="1:44" s="297" customFormat="1">
      <c r="A45" s="1" t="s">
        <v>34</v>
      </c>
      <c r="B45" s="297" t="s">
        <v>221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3">
        <f t="shared" si="109"/>
        <v>0</v>
      </c>
      <c r="J45" s="203">
        <f t="shared" si="110"/>
        <v>0</v>
      </c>
      <c r="K45" s="204"/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3">
        <f t="shared" si="111"/>
        <v>0</v>
      </c>
      <c r="R45" s="203">
        <f t="shared" si="112"/>
        <v>0</v>
      </c>
      <c r="S45" s="204"/>
      <c r="T45" s="204">
        <f t="shared" si="113"/>
        <v>0</v>
      </c>
      <c r="U45" s="204">
        <f t="shared" si="114"/>
        <v>0</v>
      </c>
      <c r="V45" s="203"/>
      <c r="W45" s="202">
        <v>0</v>
      </c>
      <c r="X45" s="202">
        <v>0</v>
      </c>
      <c r="Y45" s="202">
        <v>0</v>
      </c>
      <c r="Z45" s="202">
        <v>0</v>
      </c>
      <c r="AA45" s="205"/>
      <c r="AB45" s="205"/>
      <c r="AC45" s="203">
        <f t="shared" si="115"/>
        <v>0</v>
      </c>
      <c r="AD45" s="203">
        <f t="shared" si="116"/>
        <v>0</v>
      </c>
      <c r="AE45" s="204"/>
      <c r="AF45" s="202">
        <v>0</v>
      </c>
      <c r="AG45" s="202">
        <v>0</v>
      </c>
      <c r="AH45" s="202">
        <v>0</v>
      </c>
      <c r="AI45" s="202">
        <v>0</v>
      </c>
      <c r="AJ45" s="202">
        <v>0</v>
      </c>
      <c r="AK45" s="203">
        <f t="shared" si="117"/>
        <v>0</v>
      </c>
      <c r="AL45" s="203">
        <f t="shared" si="118"/>
        <v>0</v>
      </c>
      <c r="AM45" s="204"/>
      <c r="AN45" s="204">
        <f t="shared" si="119"/>
        <v>0</v>
      </c>
      <c r="AO45" s="204">
        <f t="shared" si="120"/>
        <v>0</v>
      </c>
      <c r="AP45" s="203"/>
      <c r="AQ45" s="206">
        <f t="shared" si="121"/>
        <v>0</v>
      </c>
      <c r="AR45" s="207">
        <f t="shared" si="122"/>
        <v>0</v>
      </c>
    </row>
    <row r="46" spans="1:44">
      <c r="A46" s="1" t="s">
        <v>34</v>
      </c>
      <c r="B46" t="s">
        <v>39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3">
        <f t="shared" si="99"/>
        <v>0</v>
      </c>
      <c r="J46" s="203">
        <f t="shared" si="100"/>
        <v>0</v>
      </c>
      <c r="K46" s="204"/>
      <c r="L46" s="202">
        <v>0</v>
      </c>
      <c r="M46" s="202">
        <v>0</v>
      </c>
      <c r="N46" s="202">
        <v>0</v>
      </c>
      <c r="O46" s="202">
        <v>0</v>
      </c>
      <c r="P46" s="202">
        <v>75000</v>
      </c>
      <c r="Q46" s="203">
        <f t="shared" si="101"/>
        <v>0</v>
      </c>
      <c r="R46" s="203">
        <f t="shared" si="102"/>
        <v>75000</v>
      </c>
      <c r="S46" s="204"/>
      <c r="T46" s="204">
        <f t="shared" si="103"/>
        <v>0</v>
      </c>
      <c r="U46" s="204">
        <f t="shared" si="104"/>
        <v>75000</v>
      </c>
      <c r="V46" s="203"/>
      <c r="W46" s="202">
        <v>0</v>
      </c>
      <c r="X46" s="202">
        <v>0</v>
      </c>
      <c r="Y46" s="202">
        <v>0</v>
      </c>
      <c r="Z46" s="202">
        <v>0</v>
      </c>
      <c r="AA46" s="205"/>
      <c r="AB46" s="205"/>
      <c r="AC46" s="203">
        <f t="shared" si="105"/>
        <v>0</v>
      </c>
      <c r="AD46" s="203">
        <f t="shared" si="106"/>
        <v>0</v>
      </c>
      <c r="AE46" s="204"/>
      <c r="AF46" s="202">
        <v>0</v>
      </c>
      <c r="AG46" s="202">
        <v>0</v>
      </c>
      <c r="AH46" s="202">
        <v>0</v>
      </c>
      <c r="AI46" s="202">
        <v>0</v>
      </c>
      <c r="AJ46" s="202">
        <v>0</v>
      </c>
      <c r="AK46" s="203">
        <f t="shared" si="107"/>
        <v>0</v>
      </c>
      <c r="AL46" s="203">
        <f t="shared" si="107"/>
        <v>0</v>
      </c>
      <c r="AM46" s="204"/>
      <c r="AN46" s="204">
        <f t="shared" si="108"/>
        <v>0</v>
      </c>
      <c r="AO46" s="204">
        <f t="shared" si="108"/>
        <v>0</v>
      </c>
      <c r="AP46" s="203"/>
      <c r="AQ46" s="206">
        <f t="shared" si="11"/>
        <v>0</v>
      </c>
      <c r="AR46" s="207">
        <f t="shared" si="12"/>
        <v>75000</v>
      </c>
    </row>
    <row r="47" spans="1:44">
      <c r="A47" s="1" t="s">
        <v>34</v>
      </c>
      <c r="B47" t="s">
        <v>40</v>
      </c>
      <c r="C47" s="202">
        <v>3</v>
      </c>
      <c r="D47" s="202">
        <v>4613892</v>
      </c>
      <c r="E47" s="202">
        <v>6</v>
      </c>
      <c r="F47" s="202">
        <v>8313810</v>
      </c>
      <c r="G47" s="202">
        <v>0</v>
      </c>
      <c r="H47" s="202">
        <v>221640</v>
      </c>
      <c r="I47" s="203">
        <f t="shared" si="99"/>
        <v>9</v>
      </c>
      <c r="J47" s="203">
        <f t="shared" si="100"/>
        <v>13149342</v>
      </c>
      <c r="K47" s="204"/>
      <c r="L47" s="202">
        <v>29</v>
      </c>
      <c r="M47" s="202">
        <v>8</v>
      </c>
      <c r="N47" s="202">
        <v>4299799</v>
      </c>
      <c r="O47" s="202">
        <v>68</v>
      </c>
      <c r="P47" s="202">
        <v>101792695</v>
      </c>
      <c r="Q47" s="203">
        <f t="shared" si="101"/>
        <v>76</v>
      </c>
      <c r="R47" s="203">
        <f t="shared" si="102"/>
        <v>106092494</v>
      </c>
      <c r="S47" s="204"/>
      <c r="T47" s="204">
        <f t="shared" si="103"/>
        <v>85</v>
      </c>
      <c r="U47" s="204">
        <f t="shared" si="104"/>
        <v>119241836</v>
      </c>
      <c r="V47" s="203"/>
      <c r="W47" s="202">
        <v>10</v>
      </c>
      <c r="X47" s="202">
        <v>69223461</v>
      </c>
      <c r="Y47" s="202">
        <v>0</v>
      </c>
      <c r="Z47" s="202">
        <v>0</v>
      </c>
      <c r="AA47" s="205"/>
      <c r="AB47" s="205"/>
      <c r="AC47" s="203">
        <f t="shared" si="105"/>
        <v>10</v>
      </c>
      <c r="AD47" s="203">
        <f t="shared" si="106"/>
        <v>69223461</v>
      </c>
      <c r="AE47" s="204"/>
      <c r="AF47" s="202">
        <v>4</v>
      </c>
      <c r="AG47" s="202">
        <v>0</v>
      </c>
      <c r="AH47" s="202">
        <v>480827</v>
      </c>
      <c r="AI47" s="202">
        <v>9</v>
      </c>
      <c r="AJ47" s="202">
        <v>11767789</v>
      </c>
      <c r="AK47" s="203">
        <f t="shared" si="107"/>
        <v>9</v>
      </c>
      <c r="AL47" s="203">
        <f t="shared" si="107"/>
        <v>12248616</v>
      </c>
      <c r="AM47" s="204"/>
      <c r="AN47" s="204">
        <f t="shared" si="108"/>
        <v>19</v>
      </c>
      <c r="AO47" s="204">
        <f t="shared" si="108"/>
        <v>81472077</v>
      </c>
      <c r="AP47" s="203"/>
      <c r="AQ47" s="206">
        <f t="shared" si="11"/>
        <v>104</v>
      </c>
      <c r="AR47" s="207">
        <f t="shared" si="12"/>
        <v>200713913</v>
      </c>
    </row>
    <row r="48" spans="1:44">
      <c r="A48" s="2"/>
      <c r="B48" s="3" t="s">
        <v>41</v>
      </c>
      <c r="C48" s="209">
        <f>SUM(C41:C47)</f>
        <v>15</v>
      </c>
      <c r="D48" s="209">
        <f>SUM(D41:D47)</f>
        <v>23260366</v>
      </c>
      <c r="E48" s="209">
        <f t="shared" ref="E48:U48" si="123">SUM(E41:E47)</f>
        <v>31</v>
      </c>
      <c r="F48" s="209">
        <f t="shared" si="123"/>
        <v>103477163</v>
      </c>
      <c r="G48" s="209">
        <f t="shared" si="123"/>
        <v>0</v>
      </c>
      <c r="H48" s="209">
        <f t="shared" si="123"/>
        <v>221640</v>
      </c>
      <c r="I48" s="209">
        <f t="shared" si="123"/>
        <v>46</v>
      </c>
      <c r="J48" s="209">
        <f t="shared" si="123"/>
        <v>126959169</v>
      </c>
      <c r="K48" s="210"/>
      <c r="L48" s="209">
        <f t="shared" ref="L48" si="124">SUM(L41:L47)</f>
        <v>200</v>
      </c>
      <c r="M48" s="209">
        <f t="shared" si="123"/>
        <v>13</v>
      </c>
      <c r="N48" s="209">
        <f t="shared" si="123"/>
        <v>38955887</v>
      </c>
      <c r="O48" s="209">
        <f t="shared" si="123"/>
        <v>167</v>
      </c>
      <c r="P48" s="209">
        <f t="shared" si="123"/>
        <v>393446527</v>
      </c>
      <c r="Q48" s="209">
        <f t="shared" si="123"/>
        <v>180</v>
      </c>
      <c r="R48" s="209">
        <f t="shared" si="123"/>
        <v>432402414</v>
      </c>
      <c r="S48" s="210"/>
      <c r="T48" s="209">
        <f t="shared" si="123"/>
        <v>226</v>
      </c>
      <c r="U48" s="209">
        <f t="shared" si="123"/>
        <v>559361583</v>
      </c>
      <c r="V48" s="203"/>
      <c r="W48" s="209">
        <f>SUM(W41:W47)</f>
        <v>16</v>
      </c>
      <c r="X48" s="209">
        <f t="shared" ref="X48:AD48" si="125">SUM(X41:X47)</f>
        <v>76523798</v>
      </c>
      <c r="Y48" s="209">
        <f t="shared" si="125"/>
        <v>0</v>
      </c>
      <c r="Z48" s="209">
        <f t="shared" si="125"/>
        <v>0</v>
      </c>
      <c r="AA48" s="211">
        <f t="shared" si="125"/>
        <v>0</v>
      </c>
      <c r="AB48" s="211">
        <f t="shared" si="125"/>
        <v>0</v>
      </c>
      <c r="AC48" s="209">
        <f t="shared" si="125"/>
        <v>16</v>
      </c>
      <c r="AD48" s="209">
        <f t="shared" si="125"/>
        <v>76523798</v>
      </c>
      <c r="AE48" s="210"/>
      <c r="AF48" s="209">
        <f t="shared" ref="AF48" si="126">SUM(AF41:AF47)</f>
        <v>39</v>
      </c>
      <c r="AG48" s="209">
        <f t="shared" ref="AG48:AL48" si="127">SUM(AG41:AG47)</f>
        <v>0</v>
      </c>
      <c r="AH48" s="209">
        <f t="shared" si="127"/>
        <v>8313209</v>
      </c>
      <c r="AI48" s="209">
        <f t="shared" si="127"/>
        <v>9</v>
      </c>
      <c r="AJ48" s="209">
        <f t="shared" si="127"/>
        <v>11767789</v>
      </c>
      <c r="AK48" s="209">
        <f t="shared" si="127"/>
        <v>9</v>
      </c>
      <c r="AL48" s="209">
        <f t="shared" si="127"/>
        <v>20080998</v>
      </c>
      <c r="AM48" s="210"/>
      <c r="AN48" s="209">
        <f t="shared" ref="AN48:AR48" si="128">SUM(AN41:AN47)</f>
        <v>25</v>
      </c>
      <c r="AO48" s="209">
        <f t="shared" si="128"/>
        <v>96604796</v>
      </c>
      <c r="AP48" s="203"/>
      <c r="AQ48" s="212">
        <f t="shared" si="128"/>
        <v>251</v>
      </c>
      <c r="AR48" s="213">
        <f t="shared" si="128"/>
        <v>655966379</v>
      </c>
    </row>
    <row r="49" spans="1:44">
      <c r="A49" s="1" t="s">
        <v>42</v>
      </c>
      <c r="B49" t="s">
        <v>43</v>
      </c>
      <c r="C49" s="202">
        <v>0</v>
      </c>
      <c r="D49" s="202">
        <v>100000</v>
      </c>
      <c r="E49" s="202">
        <v>0</v>
      </c>
      <c r="F49" s="202">
        <v>200000</v>
      </c>
      <c r="G49" s="202">
        <v>0</v>
      </c>
      <c r="H49" s="202">
        <v>0</v>
      </c>
      <c r="I49" s="203">
        <f t="shared" ref="I49:I74" si="129">C49+E49+G49</f>
        <v>0</v>
      </c>
      <c r="J49" s="203">
        <f t="shared" ref="J49:J74" si="130">D49+F49+H49</f>
        <v>300000</v>
      </c>
      <c r="K49" s="204"/>
      <c r="L49" s="202">
        <v>2</v>
      </c>
      <c r="M49" s="202">
        <v>0</v>
      </c>
      <c r="N49" s="202">
        <v>360249</v>
      </c>
      <c r="O49" s="202">
        <v>0</v>
      </c>
      <c r="P49" s="202">
        <v>150000</v>
      </c>
      <c r="Q49" s="203">
        <f t="shared" ref="Q49:Q51" si="131">O49+M49</f>
        <v>0</v>
      </c>
      <c r="R49" s="203">
        <f t="shared" ref="R49:R51" si="132">P49+N49</f>
        <v>510249</v>
      </c>
      <c r="S49" s="204"/>
      <c r="T49" s="204">
        <f t="shared" ref="T49:T74" si="133">Q49+I49</f>
        <v>0</v>
      </c>
      <c r="U49" s="204">
        <f t="shared" ref="U49:U74" si="134">R49+J49</f>
        <v>810249</v>
      </c>
      <c r="V49" s="203"/>
      <c r="W49" s="202">
        <v>0</v>
      </c>
      <c r="X49" s="202">
        <v>0</v>
      </c>
      <c r="Y49" s="202">
        <v>0</v>
      </c>
      <c r="Z49" s="202">
        <v>0</v>
      </c>
      <c r="AA49" s="205">
        <v>0</v>
      </c>
      <c r="AB49" s="205"/>
      <c r="AC49" s="203">
        <f t="shared" ref="AC49:AC74" si="135">W49+Y49</f>
        <v>0</v>
      </c>
      <c r="AD49" s="203">
        <f t="shared" ref="AD49:AD74" si="136">X49+Z49</f>
        <v>0</v>
      </c>
      <c r="AE49" s="204"/>
      <c r="AF49" s="202">
        <v>0</v>
      </c>
      <c r="AG49" s="202">
        <v>0</v>
      </c>
      <c r="AH49" s="202">
        <v>0</v>
      </c>
      <c r="AI49" s="202">
        <v>0</v>
      </c>
      <c r="AJ49" s="202">
        <v>0</v>
      </c>
      <c r="AK49" s="203">
        <f t="shared" ref="AK49:AK74" si="137">AI49+AG49</f>
        <v>0</v>
      </c>
      <c r="AL49" s="203">
        <f t="shared" ref="AL49:AL74" si="138">AJ49+AH49</f>
        <v>0</v>
      </c>
      <c r="AM49" s="204"/>
      <c r="AN49" s="204">
        <f t="shared" ref="AN49:AN74" si="139">AK49+AC49</f>
        <v>0</v>
      </c>
      <c r="AO49" s="204">
        <f t="shared" ref="AO49:AO74" si="140">AL49+AD49</f>
        <v>0</v>
      </c>
      <c r="AP49" s="203"/>
      <c r="AQ49" s="206">
        <f t="shared" si="11"/>
        <v>0</v>
      </c>
      <c r="AR49" s="207">
        <f t="shared" si="12"/>
        <v>810249</v>
      </c>
    </row>
    <row r="50" spans="1:44" s="296" customFormat="1">
      <c r="A50" s="1" t="s">
        <v>42</v>
      </c>
      <c r="B50" s="296" t="s">
        <v>67</v>
      </c>
      <c r="C50" s="202">
        <v>26</v>
      </c>
      <c r="D50" s="202">
        <v>1069791</v>
      </c>
      <c r="E50" s="202">
        <v>0</v>
      </c>
      <c r="F50" s="202">
        <v>0</v>
      </c>
      <c r="G50" s="202">
        <v>0</v>
      </c>
      <c r="H50" s="202">
        <v>0</v>
      </c>
      <c r="I50" s="203">
        <f t="shared" ref="I50" si="141">C50+E50+G50</f>
        <v>26</v>
      </c>
      <c r="J50" s="203">
        <f t="shared" ref="J50" si="142">D50+F50+H50</f>
        <v>1069791</v>
      </c>
      <c r="K50" s="204"/>
      <c r="L50" s="202">
        <v>0</v>
      </c>
      <c r="M50" s="202">
        <v>0</v>
      </c>
      <c r="N50" s="202">
        <v>0</v>
      </c>
      <c r="O50" s="202">
        <v>20</v>
      </c>
      <c r="P50" s="202">
        <v>757994</v>
      </c>
      <c r="Q50" s="203">
        <f t="shared" ref="Q50" si="143">O50+M50</f>
        <v>20</v>
      </c>
      <c r="R50" s="203">
        <f t="shared" ref="R50" si="144">P50+N50</f>
        <v>757994</v>
      </c>
      <c r="S50" s="204"/>
      <c r="T50" s="204">
        <f t="shared" ref="T50" si="145">Q50+I50</f>
        <v>46</v>
      </c>
      <c r="U50" s="204">
        <f t="shared" ref="U50" si="146">R50+J50</f>
        <v>1827785</v>
      </c>
      <c r="V50" s="203"/>
      <c r="W50" s="202">
        <v>0</v>
      </c>
      <c r="X50" s="202">
        <v>0</v>
      </c>
      <c r="Y50" s="202">
        <v>0</v>
      </c>
      <c r="Z50" s="202">
        <v>0</v>
      </c>
      <c r="AA50" s="205">
        <v>0</v>
      </c>
      <c r="AB50" s="205"/>
      <c r="AC50" s="203">
        <f t="shared" ref="AC50" si="147">W50+Y50</f>
        <v>0</v>
      </c>
      <c r="AD50" s="203">
        <f t="shared" ref="AD50" si="148">X50+Z50</f>
        <v>0</v>
      </c>
      <c r="AE50" s="204"/>
      <c r="AF50" s="202">
        <v>0</v>
      </c>
      <c r="AG50" s="202">
        <v>0</v>
      </c>
      <c r="AH50" s="202">
        <v>0</v>
      </c>
      <c r="AI50" s="202">
        <v>0</v>
      </c>
      <c r="AJ50" s="202">
        <v>0</v>
      </c>
      <c r="AK50" s="203">
        <f t="shared" ref="AK50" si="149">AI50+AG50</f>
        <v>0</v>
      </c>
      <c r="AL50" s="203">
        <f t="shared" ref="AL50" si="150">AJ50+AH50</f>
        <v>0</v>
      </c>
      <c r="AM50" s="204"/>
      <c r="AN50" s="204">
        <f t="shared" ref="AN50" si="151">AK50+AC50</f>
        <v>0</v>
      </c>
      <c r="AO50" s="204">
        <f t="shared" ref="AO50" si="152">AL50+AD50</f>
        <v>0</v>
      </c>
      <c r="AP50" s="203"/>
      <c r="AQ50" s="206">
        <f t="shared" ref="AQ50" si="153">AN50+T50</f>
        <v>46</v>
      </c>
      <c r="AR50" s="207">
        <f t="shared" ref="AR50" si="154">AO50+U50</f>
        <v>1827785</v>
      </c>
    </row>
    <row r="51" spans="1:44">
      <c r="A51" s="1" t="s">
        <v>42</v>
      </c>
      <c r="B51" t="s">
        <v>154</v>
      </c>
      <c r="C51" s="202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3">
        <f t="shared" si="129"/>
        <v>0</v>
      </c>
      <c r="J51" s="203">
        <f t="shared" si="130"/>
        <v>0</v>
      </c>
      <c r="K51" s="204"/>
      <c r="L51" s="202">
        <v>1</v>
      </c>
      <c r="M51" s="202">
        <v>0</v>
      </c>
      <c r="N51" s="202">
        <v>10800</v>
      </c>
      <c r="O51" s="202">
        <v>52</v>
      </c>
      <c r="P51" s="202">
        <v>4469391</v>
      </c>
      <c r="Q51" s="203">
        <f t="shared" si="131"/>
        <v>52</v>
      </c>
      <c r="R51" s="203">
        <f t="shared" si="132"/>
        <v>4480191</v>
      </c>
      <c r="S51" s="204"/>
      <c r="T51" s="204">
        <f t="shared" si="133"/>
        <v>52</v>
      </c>
      <c r="U51" s="204">
        <f t="shared" ref="U51" si="155">R51+J51</f>
        <v>4480191</v>
      </c>
      <c r="V51" s="203"/>
      <c r="W51" s="202">
        <v>0</v>
      </c>
      <c r="X51" s="202">
        <v>0</v>
      </c>
      <c r="Y51" s="202">
        <v>0</v>
      </c>
      <c r="Z51" s="202">
        <v>0</v>
      </c>
      <c r="AA51" s="205"/>
      <c r="AB51" s="205"/>
      <c r="AC51" s="203">
        <f t="shared" si="135"/>
        <v>0</v>
      </c>
      <c r="AD51" s="203">
        <f t="shared" si="136"/>
        <v>0</v>
      </c>
      <c r="AE51" s="204"/>
      <c r="AF51" s="202">
        <v>0</v>
      </c>
      <c r="AG51" s="202">
        <v>0</v>
      </c>
      <c r="AH51" s="202">
        <v>0</v>
      </c>
      <c r="AI51" s="202">
        <v>0</v>
      </c>
      <c r="AJ51" s="202">
        <v>0</v>
      </c>
      <c r="AK51" s="203">
        <f t="shared" ref="AK51" si="156">AI51+AG51</f>
        <v>0</v>
      </c>
      <c r="AL51" s="203">
        <f t="shared" ref="AL51" si="157">AJ51+AH51</f>
        <v>0</v>
      </c>
      <c r="AM51" s="204"/>
      <c r="AN51" s="204">
        <f t="shared" ref="AN51" si="158">AK51+AC51</f>
        <v>0</v>
      </c>
      <c r="AO51" s="204">
        <f t="shared" ref="AO51" si="159">AL51+AD51</f>
        <v>0</v>
      </c>
      <c r="AP51" s="203"/>
      <c r="AQ51" s="206">
        <f t="shared" ref="AQ51" si="160">AN51+T51</f>
        <v>52</v>
      </c>
      <c r="AR51" s="207">
        <f t="shared" ref="AR51" si="161">AO51+U51</f>
        <v>4480191</v>
      </c>
    </row>
    <row r="52" spans="1:44">
      <c r="A52" s="1" t="s">
        <v>42</v>
      </c>
      <c r="B52" t="s">
        <v>44</v>
      </c>
      <c r="C52" s="202">
        <v>2</v>
      </c>
      <c r="D52" s="202">
        <v>492398</v>
      </c>
      <c r="E52" s="202">
        <v>0</v>
      </c>
      <c r="F52" s="202">
        <v>0</v>
      </c>
      <c r="G52" s="202">
        <v>0</v>
      </c>
      <c r="H52" s="202">
        <v>0</v>
      </c>
      <c r="I52" s="203">
        <f t="shared" si="129"/>
        <v>2</v>
      </c>
      <c r="J52" s="203">
        <f t="shared" si="130"/>
        <v>492398</v>
      </c>
      <c r="K52" s="204"/>
      <c r="L52" s="202">
        <v>1</v>
      </c>
      <c r="M52" s="202">
        <v>0</v>
      </c>
      <c r="N52" s="202">
        <v>98505</v>
      </c>
      <c r="O52" s="202">
        <v>31</v>
      </c>
      <c r="P52" s="202">
        <v>4755133</v>
      </c>
      <c r="Q52" s="203">
        <f t="shared" ref="Q52:Q74" si="162">O52+M52</f>
        <v>31</v>
      </c>
      <c r="R52" s="203">
        <f t="shared" ref="R52:R74" si="163">P52+N52</f>
        <v>4853638</v>
      </c>
      <c r="S52" s="204"/>
      <c r="T52" s="204">
        <f t="shared" si="133"/>
        <v>33</v>
      </c>
      <c r="U52" s="204">
        <f t="shared" si="134"/>
        <v>5346036</v>
      </c>
      <c r="V52" s="203"/>
      <c r="W52" s="202">
        <v>0</v>
      </c>
      <c r="X52" s="202">
        <v>0</v>
      </c>
      <c r="Y52" s="202">
        <v>0</v>
      </c>
      <c r="Z52" s="202">
        <v>0</v>
      </c>
      <c r="AA52" s="205"/>
      <c r="AB52" s="205"/>
      <c r="AC52" s="203">
        <f t="shared" si="135"/>
        <v>0</v>
      </c>
      <c r="AD52" s="203">
        <f t="shared" si="136"/>
        <v>0</v>
      </c>
      <c r="AE52" s="204"/>
      <c r="AF52" s="202">
        <v>0</v>
      </c>
      <c r="AG52" s="202">
        <v>0</v>
      </c>
      <c r="AH52" s="202">
        <v>0</v>
      </c>
      <c r="AI52" s="202">
        <v>0</v>
      </c>
      <c r="AJ52" s="202">
        <v>0</v>
      </c>
      <c r="AK52" s="203">
        <f t="shared" si="137"/>
        <v>0</v>
      </c>
      <c r="AL52" s="203">
        <f t="shared" si="138"/>
        <v>0</v>
      </c>
      <c r="AM52" s="204"/>
      <c r="AN52" s="204">
        <f t="shared" si="139"/>
        <v>0</v>
      </c>
      <c r="AO52" s="204">
        <f t="shared" si="140"/>
        <v>0</v>
      </c>
      <c r="AP52" s="203"/>
      <c r="AQ52" s="206">
        <f t="shared" si="11"/>
        <v>33</v>
      </c>
      <c r="AR52" s="207">
        <f t="shared" si="12"/>
        <v>5346036</v>
      </c>
    </row>
    <row r="53" spans="1:44">
      <c r="A53" s="1" t="s">
        <v>42</v>
      </c>
      <c r="B53" t="s">
        <v>45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3">
        <f t="shared" si="129"/>
        <v>0</v>
      </c>
      <c r="J53" s="203">
        <f t="shared" si="130"/>
        <v>0</v>
      </c>
      <c r="K53" s="204"/>
      <c r="L53" s="202">
        <v>0</v>
      </c>
      <c r="M53" s="202">
        <v>0</v>
      </c>
      <c r="N53" s="202">
        <v>0</v>
      </c>
      <c r="O53" s="202">
        <v>2</v>
      </c>
      <c r="P53" s="202">
        <v>172247</v>
      </c>
      <c r="Q53" s="203">
        <f t="shared" si="162"/>
        <v>2</v>
      </c>
      <c r="R53" s="203">
        <f t="shared" si="163"/>
        <v>172247</v>
      </c>
      <c r="S53" s="204"/>
      <c r="T53" s="204">
        <f t="shared" si="133"/>
        <v>2</v>
      </c>
      <c r="U53" s="204">
        <f t="shared" si="134"/>
        <v>172247</v>
      </c>
      <c r="V53" s="203"/>
      <c r="W53" s="202">
        <v>0</v>
      </c>
      <c r="X53" s="202">
        <v>0</v>
      </c>
      <c r="Y53" s="202">
        <v>0</v>
      </c>
      <c r="Z53" s="202">
        <v>0</v>
      </c>
      <c r="AA53" s="205"/>
      <c r="AB53" s="205"/>
      <c r="AC53" s="203">
        <f t="shared" si="135"/>
        <v>0</v>
      </c>
      <c r="AD53" s="203">
        <f t="shared" si="136"/>
        <v>0</v>
      </c>
      <c r="AE53" s="204"/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3">
        <f t="shared" si="137"/>
        <v>0</v>
      </c>
      <c r="AL53" s="203">
        <f t="shared" si="138"/>
        <v>0</v>
      </c>
      <c r="AM53" s="204"/>
      <c r="AN53" s="204">
        <f t="shared" si="139"/>
        <v>0</v>
      </c>
      <c r="AO53" s="204">
        <f t="shared" si="140"/>
        <v>0</v>
      </c>
      <c r="AP53" s="203"/>
      <c r="AQ53" s="206">
        <f t="shared" si="11"/>
        <v>2</v>
      </c>
      <c r="AR53" s="207">
        <f t="shared" si="12"/>
        <v>172247</v>
      </c>
    </row>
    <row r="54" spans="1:44">
      <c r="A54" s="1" t="s">
        <v>42</v>
      </c>
      <c r="B54" t="s">
        <v>46</v>
      </c>
      <c r="C54" s="202">
        <v>0</v>
      </c>
      <c r="D54" s="202">
        <v>0</v>
      </c>
      <c r="E54" s="202">
        <v>0</v>
      </c>
      <c r="F54" s="202">
        <v>0</v>
      </c>
      <c r="G54" s="202">
        <v>0</v>
      </c>
      <c r="H54" s="202">
        <v>0</v>
      </c>
      <c r="I54" s="203">
        <f t="shared" si="129"/>
        <v>0</v>
      </c>
      <c r="J54" s="203">
        <f t="shared" si="130"/>
        <v>0</v>
      </c>
      <c r="K54" s="204"/>
      <c r="L54" s="202">
        <v>0</v>
      </c>
      <c r="M54" s="202">
        <v>0</v>
      </c>
      <c r="N54" s="202">
        <v>0</v>
      </c>
      <c r="O54" s="202">
        <v>64</v>
      </c>
      <c r="P54" s="202">
        <v>9916207</v>
      </c>
      <c r="Q54" s="203">
        <f t="shared" si="162"/>
        <v>64</v>
      </c>
      <c r="R54" s="203">
        <f t="shared" si="163"/>
        <v>9916207</v>
      </c>
      <c r="S54" s="204"/>
      <c r="T54" s="204">
        <f t="shared" si="133"/>
        <v>64</v>
      </c>
      <c r="U54" s="204">
        <f t="shared" si="134"/>
        <v>9916207</v>
      </c>
      <c r="V54" s="203"/>
      <c r="W54" s="202">
        <v>0</v>
      </c>
      <c r="X54" s="202">
        <v>0</v>
      </c>
      <c r="Y54" s="202">
        <v>0</v>
      </c>
      <c r="Z54" s="202">
        <v>0</v>
      </c>
      <c r="AA54" s="205"/>
      <c r="AB54" s="205"/>
      <c r="AC54" s="203">
        <f t="shared" si="135"/>
        <v>0</v>
      </c>
      <c r="AD54" s="203">
        <f t="shared" si="136"/>
        <v>0</v>
      </c>
      <c r="AE54" s="204"/>
      <c r="AF54" s="202">
        <v>0</v>
      </c>
      <c r="AG54" s="202">
        <v>0</v>
      </c>
      <c r="AH54" s="202">
        <v>0</v>
      </c>
      <c r="AI54" s="202">
        <v>0</v>
      </c>
      <c r="AJ54" s="202">
        <v>0</v>
      </c>
      <c r="AK54" s="203">
        <f t="shared" si="137"/>
        <v>0</v>
      </c>
      <c r="AL54" s="203">
        <f t="shared" si="138"/>
        <v>0</v>
      </c>
      <c r="AM54" s="204"/>
      <c r="AN54" s="204">
        <f t="shared" si="139"/>
        <v>0</v>
      </c>
      <c r="AO54" s="204">
        <f t="shared" si="140"/>
        <v>0</v>
      </c>
      <c r="AP54" s="203"/>
      <c r="AQ54" s="206">
        <f t="shared" si="11"/>
        <v>64</v>
      </c>
      <c r="AR54" s="207">
        <f t="shared" si="12"/>
        <v>9916207</v>
      </c>
    </row>
    <row r="55" spans="1:44">
      <c r="A55" s="1" t="s">
        <v>42</v>
      </c>
      <c r="B55" t="s">
        <v>47</v>
      </c>
      <c r="C55" s="202">
        <v>52</v>
      </c>
      <c r="D55" s="202">
        <v>11807330</v>
      </c>
      <c r="E55" s="202">
        <v>0</v>
      </c>
      <c r="F55" s="202">
        <v>0</v>
      </c>
      <c r="G55" s="202">
        <v>0</v>
      </c>
      <c r="H55" s="202">
        <v>0</v>
      </c>
      <c r="I55" s="203">
        <f t="shared" si="129"/>
        <v>52</v>
      </c>
      <c r="J55" s="203">
        <f t="shared" si="130"/>
        <v>11807330</v>
      </c>
      <c r="K55" s="204"/>
      <c r="L55" s="202">
        <v>0</v>
      </c>
      <c r="M55" s="202">
        <v>0</v>
      </c>
      <c r="N55" s="202">
        <v>0</v>
      </c>
      <c r="O55" s="202">
        <v>100</v>
      </c>
      <c r="P55" s="202">
        <v>18740154</v>
      </c>
      <c r="Q55" s="203">
        <f t="shared" si="162"/>
        <v>100</v>
      </c>
      <c r="R55" s="203">
        <f t="shared" si="163"/>
        <v>18740154</v>
      </c>
      <c r="S55" s="204"/>
      <c r="T55" s="204">
        <f t="shared" si="133"/>
        <v>152</v>
      </c>
      <c r="U55" s="204">
        <f t="shared" si="134"/>
        <v>30547484</v>
      </c>
      <c r="V55" s="203"/>
      <c r="W55" s="202">
        <v>0</v>
      </c>
      <c r="X55" s="202">
        <v>0</v>
      </c>
      <c r="Y55" s="202">
        <v>0</v>
      </c>
      <c r="Z55" s="202">
        <v>0</v>
      </c>
      <c r="AA55" s="205"/>
      <c r="AB55" s="205"/>
      <c r="AC55" s="203">
        <f t="shared" si="135"/>
        <v>0</v>
      </c>
      <c r="AD55" s="203">
        <f t="shared" si="136"/>
        <v>0</v>
      </c>
      <c r="AE55" s="204"/>
      <c r="AF55" s="202">
        <v>0</v>
      </c>
      <c r="AG55" s="202">
        <v>0</v>
      </c>
      <c r="AH55" s="202">
        <v>0</v>
      </c>
      <c r="AI55" s="202">
        <v>0</v>
      </c>
      <c r="AJ55" s="202">
        <v>0</v>
      </c>
      <c r="AK55" s="203">
        <f t="shared" si="137"/>
        <v>0</v>
      </c>
      <c r="AL55" s="203">
        <f t="shared" si="138"/>
        <v>0</v>
      </c>
      <c r="AM55" s="204"/>
      <c r="AN55" s="204">
        <f t="shared" si="139"/>
        <v>0</v>
      </c>
      <c r="AO55" s="204">
        <f t="shared" si="140"/>
        <v>0</v>
      </c>
      <c r="AP55" s="203"/>
      <c r="AQ55" s="206">
        <f t="shared" si="11"/>
        <v>152</v>
      </c>
      <c r="AR55" s="207">
        <f t="shared" si="12"/>
        <v>30547484</v>
      </c>
    </row>
    <row r="56" spans="1:44">
      <c r="A56" s="1" t="s">
        <v>42</v>
      </c>
      <c r="B56" t="s">
        <v>48</v>
      </c>
      <c r="C56" s="202">
        <v>1</v>
      </c>
      <c r="D56" s="202">
        <v>54000</v>
      </c>
      <c r="E56" s="202">
        <v>2</v>
      </c>
      <c r="F56" s="202">
        <v>1773799</v>
      </c>
      <c r="G56" s="202">
        <v>0</v>
      </c>
      <c r="H56" s="202">
        <v>0</v>
      </c>
      <c r="I56" s="203">
        <f t="shared" si="129"/>
        <v>3</v>
      </c>
      <c r="J56" s="203">
        <f t="shared" si="130"/>
        <v>1827799</v>
      </c>
      <c r="K56" s="204"/>
      <c r="L56" s="202">
        <v>0</v>
      </c>
      <c r="M56" s="202">
        <v>0</v>
      </c>
      <c r="N56" s="202">
        <v>0</v>
      </c>
      <c r="O56" s="202">
        <v>18</v>
      </c>
      <c r="P56" s="202">
        <v>13825464</v>
      </c>
      <c r="Q56" s="203">
        <f t="shared" si="162"/>
        <v>18</v>
      </c>
      <c r="R56" s="203">
        <f t="shared" si="163"/>
        <v>13825464</v>
      </c>
      <c r="S56" s="204"/>
      <c r="T56" s="204">
        <f t="shared" si="133"/>
        <v>21</v>
      </c>
      <c r="U56" s="204">
        <f t="shared" si="134"/>
        <v>15653263</v>
      </c>
      <c r="V56" s="203"/>
      <c r="W56" s="202">
        <v>0</v>
      </c>
      <c r="X56" s="202">
        <v>0</v>
      </c>
      <c r="Y56" s="202">
        <v>0</v>
      </c>
      <c r="Z56" s="202">
        <v>0</v>
      </c>
      <c r="AA56" s="205"/>
      <c r="AB56" s="205"/>
      <c r="AC56" s="203">
        <f t="shared" si="135"/>
        <v>0</v>
      </c>
      <c r="AD56" s="203">
        <f t="shared" si="136"/>
        <v>0</v>
      </c>
      <c r="AE56" s="204"/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3">
        <f t="shared" si="137"/>
        <v>0</v>
      </c>
      <c r="AL56" s="203">
        <f t="shared" si="138"/>
        <v>0</v>
      </c>
      <c r="AM56" s="204"/>
      <c r="AN56" s="204">
        <f t="shared" si="139"/>
        <v>0</v>
      </c>
      <c r="AO56" s="204">
        <f t="shared" si="140"/>
        <v>0</v>
      </c>
      <c r="AP56" s="203"/>
      <c r="AQ56" s="206">
        <f t="shared" si="11"/>
        <v>21</v>
      </c>
      <c r="AR56" s="207">
        <f t="shared" si="12"/>
        <v>15653263</v>
      </c>
    </row>
    <row r="57" spans="1:44">
      <c r="A57" s="1" t="s">
        <v>42</v>
      </c>
      <c r="B57" t="s">
        <v>49</v>
      </c>
      <c r="C57" s="202">
        <v>14</v>
      </c>
      <c r="D57" s="202">
        <v>2652739</v>
      </c>
      <c r="E57" s="202">
        <v>0</v>
      </c>
      <c r="F57" s="202">
        <v>0</v>
      </c>
      <c r="G57" s="202">
        <v>0</v>
      </c>
      <c r="H57" s="202">
        <v>0</v>
      </c>
      <c r="I57" s="203">
        <f t="shared" si="129"/>
        <v>14</v>
      </c>
      <c r="J57" s="203">
        <f t="shared" si="130"/>
        <v>2652739</v>
      </c>
      <c r="K57" s="204"/>
      <c r="L57" s="202">
        <v>0</v>
      </c>
      <c r="M57" s="202">
        <v>0</v>
      </c>
      <c r="N57" s="202">
        <v>0</v>
      </c>
      <c r="O57" s="202">
        <v>38</v>
      </c>
      <c r="P57" s="202">
        <v>6700973</v>
      </c>
      <c r="Q57" s="203">
        <f t="shared" si="162"/>
        <v>38</v>
      </c>
      <c r="R57" s="203">
        <f t="shared" si="163"/>
        <v>6700973</v>
      </c>
      <c r="S57" s="204"/>
      <c r="T57" s="204">
        <f t="shared" si="133"/>
        <v>52</v>
      </c>
      <c r="U57" s="204">
        <f t="shared" si="134"/>
        <v>9353712</v>
      </c>
      <c r="V57" s="203"/>
      <c r="W57" s="202">
        <v>0</v>
      </c>
      <c r="X57" s="202">
        <v>0</v>
      </c>
      <c r="Y57" s="202">
        <v>0</v>
      </c>
      <c r="Z57" s="202">
        <v>0</v>
      </c>
      <c r="AA57" s="205"/>
      <c r="AB57" s="205"/>
      <c r="AC57" s="203">
        <f t="shared" si="135"/>
        <v>0</v>
      </c>
      <c r="AD57" s="203">
        <f t="shared" si="136"/>
        <v>0</v>
      </c>
      <c r="AE57" s="204"/>
      <c r="AF57" s="202">
        <v>0</v>
      </c>
      <c r="AG57" s="202">
        <v>0</v>
      </c>
      <c r="AH57" s="202">
        <v>0</v>
      </c>
      <c r="AI57" s="202">
        <v>0</v>
      </c>
      <c r="AJ57" s="202">
        <v>0</v>
      </c>
      <c r="AK57" s="203">
        <f t="shared" si="137"/>
        <v>0</v>
      </c>
      <c r="AL57" s="203">
        <f t="shared" si="138"/>
        <v>0</v>
      </c>
      <c r="AM57" s="204"/>
      <c r="AN57" s="204">
        <f t="shared" si="139"/>
        <v>0</v>
      </c>
      <c r="AO57" s="204">
        <f t="shared" si="140"/>
        <v>0</v>
      </c>
      <c r="AP57" s="203"/>
      <c r="AQ57" s="206">
        <f t="shared" si="11"/>
        <v>52</v>
      </c>
      <c r="AR57" s="207">
        <f t="shared" si="12"/>
        <v>9353712</v>
      </c>
    </row>
    <row r="58" spans="1:44">
      <c r="A58" s="1" t="s">
        <v>42</v>
      </c>
      <c r="B58" t="s">
        <v>50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3">
        <f t="shared" si="129"/>
        <v>0</v>
      </c>
      <c r="J58" s="203">
        <f t="shared" si="130"/>
        <v>0</v>
      </c>
      <c r="K58" s="204"/>
      <c r="L58" s="202">
        <v>0</v>
      </c>
      <c r="M58" s="202">
        <v>0</v>
      </c>
      <c r="N58" s="202">
        <v>0</v>
      </c>
      <c r="O58" s="202">
        <v>10</v>
      </c>
      <c r="P58" s="202">
        <v>1688518</v>
      </c>
      <c r="Q58" s="203">
        <f t="shared" si="162"/>
        <v>10</v>
      </c>
      <c r="R58" s="203">
        <f t="shared" si="163"/>
        <v>1688518</v>
      </c>
      <c r="S58" s="204"/>
      <c r="T58" s="204">
        <f t="shared" si="133"/>
        <v>10</v>
      </c>
      <c r="U58" s="204">
        <f t="shared" si="134"/>
        <v>1688518</v>
      </c>
      <c r="V58" s="203"/>
      <c r="W58" s="202">
        <v>0</v>
      </c>
      <c r="X58" s="202">
        <v>0</v>
      </c>
      <c r="Y58" s="202">
        <v>0</v>
      </c>
      <c r="Z58" s="202">
        <v>0</v>
      </c>
      <c r="AA58" s="205"/>
      <c r="AB58" s="205"/>
      <c r="AC58" s="203">
        <f t="shared" si="135"/>
        <v>0</v>
      </c>
      <c r="AD58" s="203">
        <f t="shared" si="136"/>
        <v>0</v>
      </c>
      <c r="AE58" s="204"/>
      <c r="AF58" s="202">
        <v>0</v>
      </c>
      <c r="AG58" s="202">
        <v>0</v>
      </c>
      <c r="AH58" s="202">
        <v>0</v>
      </c>
      <c r="AI58" s="202">
        <v>0</v>
      </c>
      <c r="AJ58" s="202">
        <v>0</v>
      </c>
      <c r="AK58" s="203">
        <f t="shared" si="137"/>
        <v>0</v>
      </c>
      <c r="AL58" s="203">
        <f t="shared" si="138"/>
        <v>0</v>
      </c>
      <c r="AM58" s="204"/>
      <c r="AN58" s="204">
        <f t="shared" si="139"/>
        <v>0</v>
      </c>
      <c r="AO58" s="204">
        <f t="shared" si="140"/>
        <v>0</v>
      </c>
      <c r="AP58" s="203"/>
      <c r="AQ58" s="206">
        <f t="shared" si="11"/>
        <v>10</v>
      </c>
      <c r="AR58" s="207">
        <f t="shared" si="12"/>
        <v>1688518</v>
      </c>
    </row>
    <row r="59" spans="1:44">
      <c r="A59" s="1" t="s">
        <v>42</v>
      </c>
      <c r="B59" t="s">
        <v>51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3">
        <f t="shared" si="129"/>
        <v>0</v>
      </c>
      <c r="J59" s="203">
        <f t="shared" si="130"/>
        <v>0</v>
      </c>
      <c r="K59" s="204"/>
      <c r="L59" s="202">
        <v>0</v>
      </c>
      <c r="M59" s="202">
        <v>0</v>
      </c>
      <c r="N59" s="202">
        <v>0</v>
      </c>
      <c r="O59" s="202">
        <v>9</v>
      </c>
      <c r="P59" s="202">
        <v>1512698</v>
      </c>
      <c r="Q59" s="203">
        <f t="shared" si="162"/>
        <v>9</v>
      </c>
      <c r="R59" s="203">
        <f t="shared" si="163"/>
        <v>1512698</v>
      </c>
      <c r="S59" s="204"/>
      <c r="T59" s="204">
        <f t="shared" si="133"/>
        <v>9</v>
      </c>
      <c r="U59" s="204">
        <f t="shared" si="134"/>
        <v>1512698</v>
      </c>
      <c r="V59" s="203"/>
      <c r="W59" s="202">
        <v>0</v>
      </c>
      <c r="X59" s="202">
        <v>0</v>
      </c>
      <c r="Y59" s="202">
        <v>0</v>
      </c>
      <c r="Z59" s="202">
        <v>0</v>
      </c>
      <c r="AA59" s="205"/>
      <c r="AB59" s="205"/>
      <c r="AC59" s="203">
        <f t="shared" si="135"/>
        <v>0</v>
      </c>
      <c r="AD59" s="203">
        <f t="shared" si="136"/>
        <v>0</v>
      </c>
      <c r="AE59" s="204"/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3">
        <f t="shared" si="137"/>
        <v>0</v>
      </c>
      <c r="AL59" s="203">
        <f t="shared" si="138"/>
        <v>0</v>
      </c>
      <c r="AM59" s="204"/>
      <c r="AN59" s="204">
        <f t="shared" si="139"/>
        <v>0</v>
      </c>
      <c r="AO59" s="204">
        <f t="shared" si="140"/>
        <v>0</v>
      </c>
      <c r="AP59" s="203"/>
      <c r="AQ59" s="206">
        <f t="shared" si="11"/>
        <v>9</v>
      </c>
      <c r="AR59" s="207">
        <f t="shared" si="12"/>
        <v>1512698</v>
      </c>
    </row>
    <row r="60" spans="1:44">
      <c r="A60" s="1" t="s">
        <v>42</v>
      </c>
      <c r="B60" t="s">
        <v>52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3">
        <f t="shared" si="129"/>
        <v>0</v>
      </c>
      <c r="J60" s="203">
        <f t="shared" si="130"/>
        <v>0</v>
      </c>
      <c r="K60" s="204"/>
      <c r="L60" s="202">
        <v>0</v>
      </c>
      <c r="M60" s="202">
        <v>0</v>
      </c>
      <c r="N60" s="202">
        <v>0</v>
      </c>
      <c r="O60" s="202">
        <v>4</v>
      </c>
      <c r="P60" s="202">
        <v>569778</v>
      </c>
      <c r="Q60" s="203">
        <f t="shared" si="162"/>
        <v>4</v>
      </c>
      <c r="R60" s="203">
        <f t="shared" si="163"/>
        <v>569778</v>
      </c>
      <c r="S60" s="204"/>
      <c r="T60" s="204">
        <f t="shared" si="133"/>
        <v>4</v>
      </c>
      <c r="U60" s="204">
        <f t="shared" si="134"/>
        <v>569778</v>
      </c>
      <c r="V60" s="203"/>
      <c r="W60" s="202">
        <v>0</v>
      </c>
      <c r="X60" s="202">
        <v>0</v>
      </c>
      <c r="Y60" s="202">
        <v>0</v>
      </c>
      <c r="Z60" s="202">
        <v>0</v>
      </c>
      <c r="AA60" s="205"/>
      <c r="AB60" s="205"/>
      <c r="AC60" s="203">
        <f t="shared" si="135"/>
        <v>0</v>
      </c>
      <c r="AD60" s="203">
        <f t="shared" si="136"/>
        <v>0</v>
      </c>
      <c r="AE60" s="204"/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3">
        <f t="shared" si="137"/>
        <v>0</v>
      </c>
      <c r="AL60" s="203">
        <f t="shared" si="138"/>
        <v>0</v>
      </c>
      <c r="AM60" s="204"/>
      <c r="AN60" s="204">
        <f t="shared" si="139"/>
        <v>0</v>
      </c>
      <c r="AO60" s="204">
        <f t="shared" si="140"/>
        <v>0</v>
      </c>
      <c r="AP60" s="203"/>
      <c r="AQ60" s="206">
        <f t="shared" si="11"/>
        <v>4</v>
      </c>
      <c r="AR60" s="207">
        <f t="shared" si="12"/>
        <v>569778</v>
      </c>
    </row>
    <row r="61" spans="1:44">
      <c r="A61" s="1" t="s">
        <v>42</v>
      </c>
      <c r="B61" t="s">
        <v>159</v>
      </c>
      <c r="C61" s="202">
        <v>0</v>
      </c>
      <c r="D61" s="202">
        <v>75000</v>
      </c>
      <c r="E61" s="202">
        <v>0</v>
      </c>
      <c r="F61" s="202">
        <v>0</v>
      </c>
      <c r="G61" s="202">
        <v>0</v>
      </c>
      <c r="H61" s="202">
        <v>0</v>
      </c>
      <c r="I61" s="203">
        <f t="shared" ref="I61" si="164">C61+E61+G61</f>
        <v>0</v>
      </c>
      <c r="J61" s="203">
        <f t="shared" ref="J61" si="165">D61+F61+H61</f>
        <v>75000</v>
      </c>
      <c r="K61" s="204"/>
      <c r="L61" s="202">
        <v>0</v>
      </c>
      <c r="M61" s="202">
        <v>0</v>
      </c>
      <c r="N61" s="202">
        <v>0</v>
      </c>
      <c r="O61" s="202">
        <v>0</v>
      </c>
      <c r="P61" s="202">
        <v>158370</v>
      </c>
      <c r="Q61" s="203">
        <f t="shared" ref="Q61" si="166">O61+M61</f>
        <v>0</v>
      </c>
      <c r="R61" s="203">
        <f t="shared" ref="R61" si="167">P61+N61</f>
        <v>158370</v>
      </c>
      <c r="S61" s="204"/>
      <c r="T61" s="204">
        <f t="shared" ref="T61" si="168">Q61+I61</f>
        <v>0</v>
      </c>
      <c r="U61" s="204">
        <f t="shared" ref="U61" si="169">R61+J61</f>
        <v>233370</v>
      </c>
      <c r="V61" s="203"/>
      <c r="W61" s="202">
        <v>0</v>
      </c>
      <c r="X61" s="202">
        <v>0</v>
      </c>
      <c r="Y61" s="202">
        <v>0</v>
      </c>
      <c r="Z61" s="202">
        <v>0</v>
      </c>
      <c r="AA61" s="205"/>
      <c r="AB61" s="205"/>
      <c r="AC61" s="203">
        <f t="shared" ref="AC61" si="170">W61+Y61</f>
        <v>0</v>
      </c>
      <c r="AD61" s="203">
        <f t="shared" ref="AD61" si="171">X61+Z61</f>
        <v>0</v>
      </c>
      <c r="AE61" s="204"/>
      <c r="AF61" s="202">
        <v>0</v>
      </c>
      <c r="AG61" s="202">
        <v>0</v>
      </c>
      <c r="AH61" s="202">
        <v>0</v>
      </c>
      <c r="AI61" s="202">
        <v>0</v>
      </c>
      <c r="AJ61" s="202">
        <v>0</v>
      </c>
      <c r="AK61" s="203">
        <f t="shared" ref="AK61" si="172">AI61+AG61</f>
        <v>0</v>
      </c>
      <c r="AL61" s="203">
        <f t="shared" ref="AL61" si="173">AJ61+AH61</f>
        <v>0</v>
      </c>
      <c r="AM61" s="204"/>
      <c r="AN61" s="204">
        <f t="shared" ref="AN61" si="174">AK61+AC61</f>
        <v>0</v>
      </c>
      <c r="AO61" s="204">
        <f t="shared" ref="AO61" si="175">AL61+AD61</f>
        <v>0</v>
      </c>
      <c r="AP61" s="203"/>
      <c r="AQ61" s="206">
        <f t="shared" ref="AQ61" si="176">AN61+T61</f>
        <v>0</v>
      </c>
      <c r="AR61" s="207">
        <f t="shared" ref="AR61" si="177">AO61+U61</f>
        <v>233370</v>
      </c>
    </row>
    <row r="62" spans="1:44">
      <c r="A62" s="1" t="s">
        <v>42</v>
      </c>
      <c r="B62" t="s">
        <v>53</v>
      </c>
      <c r="C62" s="202">
        <v>22</v>
      </c>
      <c r="D62" s="202">
        <v>2507819</v>
      </c>
      <c r="E62" s="202">
        <v>0</v>
      </c>
      <c r="F62" s="202">
        <v>0</v>
      </c>
      <c r="G62" s="202">
        <v>0</v>
      </c>
      <c r="H62" s="202">
        <v>0</v>
      </c>
      <c r="I62" s="203">
        <f t="shared" si="129"/>
        <v>22</v>
      </c>
      <c r="J62" s="203">
        <f t="shared" si="130"/>
        <v>2507819</v>
      </c>
      <c r="K62" s="204"/>
      <c r="L62" s="202">
        <v>0</v>
      </c>
      <c r="M62" s="202">
        <v>0</v>
      </c>
      <c r="N62" s="202">
        <v>0</v>
      </c>
      <c r="O62" s="202">
        <v>25</v>
      </c>
      <c r="P62" s="202">
        <v>3009981</v>
      </c>
      <c r="Q62" s="203">
        <f t="shared" si="162"/>
        <v>25</v>
      </c>
      <c r="R62" s="203">
        <f t="shared" si="163"/>
        <v>3009981</v>
      </c>
      <c r="S62" s="204"/>
      <c r="T62" s="204">
        <f t="shared" si="133"/>
        <v>47</v>
      </c>
      <c r="U62" s="204">
        <f t="shared" si="134"/>
        <v>5517800</v>
      </c>
      <c r="V62" s="203"/>
      <c r="W62" s="202">
        <v>0</v>
      </c>
      <c r="X62" s="202">
        <v>0</v>
      </c>
      <c r="Y62" s="202">
        <v>0</v>
      </c>
      <c r="Z62" s="202">
        <v>0</v>
      </c>
      <c r="AA62" s="205"/>
      <c r="AB62" s="205"/>
      <c r="AC62" s="203">
        <f t="shared" si="135"/>
        <v>0</v>
      </c>
      <c r="AD62" s="203">
        <f t="shared" si="136"/>
        <v>0</v>
      </c>
      <c r="AE62" s="204"/>
      <c r="AF62" s="202">
        <v>0</v>
      </c>
      <c r="AG62" s="202">
        <v>0</v>
      </c>
      <c r="AH62" s="202">
        <v>0</v>
      </c>
      <c r="AI62" s="202">
        <v>0</v>
      </c>
      <c r="AJ62" s="202">
        <v>0</v>
      </c>
      <c r="AK62" s="203">
        <f t="shared" si="137"/>
        <v>0</v>
      </c>
      <c r="AL62" s="203">
        <f t="shared" si="138"/>
        <v>0</v>
      </c>
      <c r="AM62" s="204"/>
      <c r="AN62" s="204">
        <f t="shared" si="139"/>
        <v>0</v>
      </c>
      <c r="AO62" s="204">
        <f t="shared" si="140"/>
        <v>0</v>
      </c>
      <c r="AP62" s="203"/>
      <c r="AQ62" s="206">
        <f t="shared" si="11"/>
        <v>47</v>
      </c>
      <c r="AR62" s="207">
        <f t="shared" si="12"/>
        <v>5517800</v>
      </c>
    </row>
    <row r="63" spans="1:44">
      <c r="A63" s="1" t="s">
        <v>42</v>
      </c>
      <c r="B63" t="s">
        <v>54</v>
      </c>
      <c r="C63" s="202">
        <v>50</v>
      </c>
      <c r="D63" s="202">
        <v>553966</v>
      </c>
      <c r="E63" s="202">
        <v>3</v>
      </c>
      <c r="F63" s="202">
        <v>35000</v>
      </c>
      <c r="G63" s="202">
        <v>0</v>
      </c>
      <c r="H63" s="202">
        <v>0</v>
      </c>
      <c r="I63" s="203">
        <f t="shared" si="129"/>
        <v>53</v>
      </c>
      <c r="J63" s="203">
        <f t="shared" si="130"/>
        <v>588966</v>
      </c>
      <c r="K63" s="204"/>
      <c r="L63" s="202">
        <v>0</v>
      </c>
      <c r="M63" s="202">
        <v>0</v>
      </c>
      <c r="N63" s="202">
        <v>0</v>
      </c>
      <c r="O63" s="202">
        <v>6</v>
      </c>
      <c r="P63" s="202">
        <v>220239</v>
      </c>
      <c r="Q63" s="203">
        <f t="shared" si="162"/>
        <v>6</v>
      </c>
      <c r="R63" s="203">
        <f t="shared" si="163"/>
        <v>220239</v>
      </c>
      <c r="S63" s="204"/>
      <c r="T63" s="204">
        <f t="shared" si="133"/>
        <v>59</v>
      </c>
      <c r="U63" s="204">
        <f t="shared" si="134"/>
        <v>809205</v>
      </c>
      <c r="V63" s="203"/>
      <c r="W63" s="202">
        <v>0</v>
      </c>
      <c r="X63" s="202">
        <v>0</v>
      </c>
      <c r="Y63" s="202">
        <v>0</v>
      </c>
      <c r="Z63" s="202">
        <v>0</v>
      </c>
      <c r="AA63" s="205"/>
      <c r="AB63" s="205"/>
      <c r="AC63" s="203">
        <f t="shared" si="135"/>
        <v>0</v>
      </c>
      <c r="AD63" s="203">
        <f t="shared" si="136"/>
        <v>0</v>
      </c>
      <c r="AE63" s="204"/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3">
        <f t="shared" si="137"/>
        <v>0</v>
      </c>
      <c r="AL63" s="203">
        <f t="shared" si="138"/>
        <v>0</v>
      </c>
      <c r="AM63" s="204"/>
      <c r="AN63" s="204">
        <f t="shared" si="139"/>
        <v>0</v>
      </c>
      <c r="AO63" s="204">
        <f t="shared" si="140"/>
        <v>0</v>
      </c>
      <c r="AP63" s="203"/>
      <c r="AQ63" s="206">
        <f t="shared" si="11"/>
        <v>59</v>
      </c>
      <c r="AR63" s="207">
        <f t="shared" si="12"/>
        <v>809205</v>
      </c>
    </row>
    <row r="64" spans="1:44">
      <c r="A64" s="1" t="s">
        <v>42</v>
      </c>
      <c r="B64" t="s">
        <v>55</v>
      </c>
      <c r="C64" s="202">
        <v>16</v>
      </c>
      <c r="D64" s="202">
        <v>4446385</v>
      </c>
      <c r="E64" s="202">
        <v>4</v>
      </c>
      <c r="F64" s="202">
        <v>1041427</v>
      </c>
      <c r="G64" s="202">
        <v>0</v>
      </c>
      <c r="H64" s="202">
        <v>0</v>
      </c>
      <c r="I64" s="203">
        <f t="shared" si="129"/>
        <v>20</v>
      </c>
      <c r="J64" s="203">
        <f t="shared" si="130"/>
        <v>5487812</v>
      </c>
      <c r="K64" s="204"/>
      <c r="L64" s="202">
        <v>1</v>
      </c>
      <c r="M64" s="202">
        <v>0</v>
      </c>
      <c r="N64" s="202">
        <v>40906</v>
      </c>
      <c r="O64" s="202">
        <v>57</v>
      </c>
      <c r="P64" s="202">
        <v>14930578</v>
      </c>
      <c r="Q64" s="203">
        <f t="shared" si="162"/>
        <v>57</v>
      </c>
      <c r="R64" s="203">
        <f t="shared" si="163"/>
        <v>14971484</v>
      </c>
      <c r="S64" s="204"/>
      <c r="T64" s="204">
        <f t="shared" si="133"/>
        <v>77</v>
      </c>
      <c r="U64" s="204">
        <f t="shared" si="134"/>
        <v>20459296</v>
      </c>
      <c r="V64" s="203"/>
      <c r="W64" s="202">
        <v>0</v>
      </c>
      <c r="X64" s="202">
        <v>0</v>
      </c>
      <c r="Y64" s="202">
        <v>0</v>
      </c>
      <c r="Z64" s="202">
        <v>0</v>
      </c>
      <c r="AA64" s="205"/>
      <c r="AB64" s="205"/>
      <c r="AC64" s="203">
        <f t="shared" si="135"/>
        <v>0</v>
      </c>
      <c r="AD64" s="203">
        <f t="shared" si="136"/>
        <v>0</v>
      </c>
      <c r="AE64" s="204"/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3">
        <f t="shared" si="137"/>
        <v>0</v>
      </c>
      <c r="AL64" s="203">
        <f t="shared" si="138"/>
        <v>0</v>
      </c>
      <c r="AM64" s="204"/>
      <c r="AN64" s="204">
        <f t="shared" si="139"/>
        <v>0</v>
      </c>
      <c r="AO64" s="204">
        <f t="shared" si="140"/>
        <v>0</v>
      </c>
      <c r="AP64" s="203"/>
      <c r="AQ64" s="206">
        <f t="shared" si="11"/>
        <v>77</v>
      </c>
      <c r="AR64" s="207">
        <f t="shared" si="12"/>
        <v>20459296</v>
      </c>
    </row>
    <row r="65" spans="1:44">
      <c r="A65" s="1" t="s">
        <v>42</v>
      </c>
      <c r="B65" t="s">
        <v>161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3">
        <f t="shared" ref="I65" si="178">C65+E65+G65</f>
        <v>0</v>
      </c>
      <c r="J65" s="203">
        <f t="shared" ref="J65" si="179">D65+F65+H65</f>
        <v>0</v>
      </c>
      <c r="K65" s="204"/>
      <c r="L65" s="202">
        <v>0</v>
      </c>
      <c r="M65" s="202">
        <v>0</v>
      </c>
      <c r="N65" s="202">
        <v>0</v>
      </c>
      <c r="O65" s="202">
        <v>1</v>
      </c>
      <c r="P65" s="202">
        <v>358020</v>
      </c>
      <c r="Q65" s="203">
        <f t="shared" ref="Q65" si="180">O65+M65</f>
        <v>1</v>
      </c>
      <c r="R65" s="203">
        <f t="shared" ref="R65" si="181">P65+N65</f>
        <v>358020</v>
      </c>
      <c r="S65" s="204"/>
      <c r="T65" s="204">
        <f t="shared" ref="T65" si="182">Q65+I65</f>
        <v>1</v>
      </c>
      <c r="U65" s="204">
        <f t="shared" ref="U65" si="183">R65+J65</f>
        <v>358020</v>
      </c>
      <c r="V65" s="203"/>
      <c r="W65" s="202">
        <v>0</v>
      </c>
      <c r="X65" s="202">
        <v>0</v>
      </c>
      <c r="Y65" s="202">
        <v>0</v>
      </c>
      <c r="Z65" s="202">
        <v>0</v>
      </c>
      <c r="AA65" s="205"/>
      <c r="AB65" s="205"/>
      <c r="AC65" s="203">
        <f t="shared" ref="AC65" si="184">W65+Y65</f>
        <v>0</v>
      </c>
      <c r="AD65" s="203">
        <f t="shared" ref="AD65" si="185">X65+Z65</f>
        <v>0</v>
      </c>
      <c r="AE65" s="204"/>
      <c r="AF65" s="202">
        <v>0</v>
      </c>
      <c r="AG65" s="202">
        <v>0</v>
      </c>
      <c r="AH65" s="202">
        <v>0</v>
      </c>
      <c r="AI65" s="202">
        <v>0</v>
      </c>
      <c r="AJ65" s="202">
        <v>0</v>
      </c>
      <c r="AK65" s="203">
        <f t="shared" ref="AK65" si="186">AI65+AG65</f>
        <v>0</v>
      </c>
      <c r="AL65" s="203">
        <f t="shared" ref="AL65" si="187">AJ65+AH65</f>
        <v>0</v>
      </c>
      <c r="AM65" s="204"/>
      <c r="AN65" s="204">
        <f t="shared" ref="AN65" si="188">AK65+AC65</f>
        <v>0</v>
      </c>
      <c r="AO65" s="204">
        <f t="shared" ref="AO65" si="189">AL65+AD65</f>
        <v>0</v>
      </c>
      <c r="AP65" s="203"/>
      <c r="AQ65" s="206">
        <f t="shared" ref="AQ65" si="190">AN65+T65</f>
        <v>1</v>
      </c>
      <c r="AR65" s="207">
        <f t="shared" ref="AR65" si="191">AO65+U65</f>
        <v>358020</v>
      </c>
    </row>
    <row r="66" spans="1:44">
      <c r="A66" s="1" t="s">
        <v>42</v>
      </c>
      <c r="B66" t="s">
        <v>153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3">
        <f t="shared" si="129"/>
        <v>0</v>
      </c>
      <c r="J66" s="203">
        <f t="shared" si="130"/>
        <v>0</v>
      </c>
      <c r="K66" s="204"/>
      <c r="L66" s="202">
        <v>0</v>
      </c>
      <c r="M66" s="202">
        <v>0</v>
      </c>
      <c r="N66" s="202">
        <v>0</v>
      </c>
      <c r="O66" s="202">
        <v>0</v>
      </c>
      <c r="P66" s="202">
        <v>96830</v>
      </c>
      <c r="Q66" s="203">
        <f t="shared" ref="Q66" si="192">O66+M66</f>
        <v>0</v>
      </c>
      <c r="R66" s="203">
        <f t="shared" ref="R66" si="193">P66+N66</f>
        <v>96830</v>
      </c>
      <c r="S66" s="204"/>
      <c r="T66" s="204">
        <f t="shared" si="133"/>
        <v>0</v>
      </c>
      <c r="U66" s="204">
        <f>R66+J66</f>
        <v>96830</v>
      </c>
      <c r="V66" s="203"/>
      <c r="W66" s="202">
        <v>0</v>
      </c>
      <c r="X66" s="202">
        <v>0</v>
      </c>
      <c r="Y66" s="202">
        <v>0</v>
      </c>
      <c r="Z66" s="202">
        <v>0</v>
      </c>
      <c r="AA66" s="205"/>
      <c r="AB66" s="205"/>
      <c r="AC66" s="203">
        <f t="shared" si="135"/>
        <v>0</v>
      </c>
      <c r="AD66" s="203">
        <f t="shared" si="136"/>
        <v>0</v>
      </c>
      <c r="AE66" s="204"/>
      <c r="AF66" s="202">
        <v>0</v>
      </c>
      <c r="AG66" s="202">
        <v>0</v>
      </c>
      <c r="AH66" s="202">
        <v>0</v>
      </c>
      <c r="AI66" s="202">
        <v>0</v>
      </c>
      <c r="AJ66" s="202">
        <v>0</v>
      </c>
      <c r="AK66" s="203">
        <f t="shared" ref="AK66" si="194">AI66+AG66</f>
        <v>0</v>
      </c>
      <c r="AL66" s="203">
        <f t="shared" ref="AL66" si="195">AJ66+AH66</f>
        <v>0</v>
      </c>
      <c r="AM66" s="204"/>
      <c r="AN66" s="204">
        <f t="shared" ref="AN66" si="196">AK66+AC66</f>
        <v>0</v>
      </c>
      <c r="AO66" s="204">
        <f t="shared" ref="AO66" si="197">AL66+AD66</f>
        <v>0</v>
      </c>
      <c r="AP66" s="203"/>
      <c r="AQ66" s="206">
        <f t="shared" ref="AQ66" si="198">AN66+T66</f>
        <v>0</v>
      </c>
      <c r="AR66" s="207">
        <f t="shared" ref="AR66" si="199">AO66+U66</f>
        <v>96830</v>
      </c>
    </row>
    <row r="67" spans="1:44">
      <c r="A67" s="1" t="s">
        <v>42</v>
      </c>
      <c r="B67" t="s">
        <v>234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3">
        <f t="shared" si="129"/>
        <v>0</v>
      </c>
      <c r="J67" s="203">
        <f t="shared" si="130"/>
        <v>0</v>
      </c>
      <c r="K67" s="204"/>
      <c r="L67" s="202">
        <v>2</v>
      </c>
      <c r="M67" s="202">
        <v>0</v>
      </c>
      <c r="N67" s="202">
        <v>1839210</v>
      </c>
      <c r="O67" s="202">
        <v>0</v>
      </c>
      <c r="P67" s="202">
        <v>0</v>
      </c>
      <c r="Q67" s="203">
        <f t="shared" si="162"/>
        <v>0</v>
      </c>
      <c r="R67" s="203">
        <f t="shared" si="163"/>
        <v>1839210</v>
      </c>
      <c r="S67" s="204"/>
      <c r="T67" s="204">
        <f t="shared" si="133"/>
        <v>0</v>
      </c>
      <c r="U67" s="204">
        <f t="shared" si="134"/>
        <v>1839210</v>
      </c>
      <c r="V67" s="203"/>
      <c r="W67" s="202">
        <v>0</v>
      </c>
      <c r="X67" s="202">
        <v>0</v>
      </c>
      <c r="Y67" s="202">
        <v>0</v>
      </c>
      <c r="Z67" s="202">
        <v>0</v>
      </c>
      <c r="AA67" s="205"/>
      <c r="AB67" s="205"/>
      <c r="AC67" s="203">
        <f t="shared" si="135"/>
        <v>0</v>
      </c>
      <c r="AD67" s="203">
        <f t="shared" si="136"/>
        <v>0</v>
      </c>
      <c r="AE67" s="204"/>
      <c r="AF67" s="202">
        <v>0</v>
      </c>
      <c r="AG67" s="202">
        <v>0</v>
      </c>
      <c r="AH67" s="202">
        <v>0</v>
      </c>
      <c r="AI67" s="202">
        <v>0</v>
      </c>
      <c r="AJ67" s="202">
        <v>0</v>
      </c>
      <c r="AK67" s="203">
        <f t="shared" si="137"/>
        <v>0</v>
      </c>
      <c r="AL67" s="203">
        <f t="shared" si="138"/>
        <v>0</v>
      </c>
      <c r="AM67" s="204"/>
      <c r="AN67" s="204">
        <f t="shared" si="139"/>
        <v>0</v>
      </c>
      <c r="AO67" s="204">
        <f t="shared" si="140"/>
        <v>0</v>
      </c>
      <c r="AP67" s="203"/>
      <c r="AQ67" s="206">
        <f t="shared" si="11"/>
        <v>0</v>
      </c>
      <c r="AR67" s="207">
        <f t="shared" si="12"/>
        <v>1839210</v>
      </c>
    </row>
    <row r="68" spans="1:44">
      <c r="A68" s="1" t="s">
        <v>42</v>
      </c>
      <c r="B68" t="s">
        <v>56</v>
      </c>
      <c r="C68" s="202">
        <v>0</v>
      </c>
      <c r="D68" s="202">
        <v>0</v>
      </c>
      <c r="E68" s="202">
        <v>11</v>
      </c>
      <c r="F68" s="202">
        <v>122730621</v>
      </c>
      <c r="G68" s="202">
        <v>0</v>
      </c>
      <c r="H68" s="202">
        <v>0</v>
      </c>
      <c r="I68" s="203">
        <f t="shared" si="129"/>
        <v>11</v>
      </c>
      <c r="J68" s="203">
        <f t="shared" si="130"/>
        <v>122730621</v>
      </c>
      <c r="K68" s="204"/>
      <c r="L68" s="202">
        <v>16</v>
      </c>
      <c r="M68" s="202">
        <v>0</v>
      </c>
      <c r="N68" s="202">
        <v>11135332</v>
      </c>
      <c r="O68" s="202">
        <v>0</v>
      </c>
      <c r="P68" s="202">
        <v>0</v>
      </c>
      <c r="Q68" s="203">
        <f t="shared" si="162"/>
        <v>0</v>
      </c>
      <c r="R68" s="203">
        <f t="shared" si="163"/>
        <v>11135332</v>
      </c>
      <c r="S68" s="204"/>
      <c r="T68" s="204">
        <f t="shared" si="133"/>
        <v>11</v>
      </c>
      <c r="U68" s="204">
        <f t="shared" si="134"/>
        <v>133865953</v>
      </c>
      <c r="V68" s="203"/>
      <c r="W68" s="202">
        <v>0</v>
      </c>
      <c r="X68" s="202">
        <v>0</v>
      </c>
      <c r="Y68" s="202">
        <v>0</v>
      </c>
      <c r="Z68" s="202">
        <v>0</v>
      </c>
      <c r="AA68" s="205"/>
      <c r="AB68" s="205"/>
      <c r="AC68" s="203">
        <f t="shared" si="135"/>
        <v>0</v>
      </c>
      <c r="AD68" s="203">
        <f t="shared" si="136"/>
        <v>0</v>
      </c>
      <c r="AE68" s="204"/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3">
        <f t="shared" si="137"/>
        <v>0</v>
      </c>
      <c r="AL68" s="203">
        <f t="shared" si="138"/>
        <v>0</v>
      </c>
      <c r="AM68" s="204"/>
      <c r="AN68" s="204">
        <f t="shared" si="139"/>
        <v>0</v>
      </c>
      <c r="AO68" s="204">
        <f t="shared" si="140"/>
        <v>0</v>
      </c>
      <c r="AP68" s="203"/>
      <c r="AQ68" s="206">
        <f>AN68+T68</f>
        <v>11</v>
      </c>
      <c r="AR68" s="207">
        <f t="shared" si="12"/>
        <v>133865953</v>
      </c>
    </row>
    <row r="69" spans="1:44">
      <c r="A69" s="1" t="s">
        <v>42</v>
      </c>
      <c r="B69" t="s">
        <v>57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3">
        <f t="shared" si="129"/>
        <v>0</v>
      </c>
      <c r="J69" s="203">
        <f t="shared" si="130"/>
        <v>0</v>
      </c>
      <c r="K69" s="204"/>
      <c r="L69" s="202">
        <v>0</v>
      </c>
      <c r="M69" s="202">
        <v>0</v>
      </c>
      <c r="N69" s="202">
        <v>0</v>
      </c>
      <c r="O69" s="202">
        <v>1</v>
      </c>
      <c r="P69" s="202">
        <v>5000</v>
      </c>
      <c r="Q69" s="203">
        <f t="shared" si="162"/>
        <v>1</v>
      </c>
      <c r="R69" s="203">
        <f t="shared" si="163"/>
        <v>5000</v>
      </c>
      <c r="S69" s="204"/>
      <c r="T69" s="204">
        <f t="shared" si="133"/>
        <v>1</v>
      </c>
      <c r="U69" s="204">
        <f t="shared" si="134"/>
        <v>5000</v>
      </c>
      <c r="V69" s="203"/>
      <c r="W69" s="202">
        <v>0</v>
      </c>
      <c r="X69" s="202">
        <v>0</v>
      </c>
      <c r="Y69" s="202">
        <v>0</v>
      </c>
      <c r="Z69" s="202">
        <v>0</v>
      </c>
      <c r="AA69" s="205"/>
      <c r="AB69" s="205"/>
      <c r="AC69" s="203">
        <f t="shared" si="135"/>
        <v>0</v>
      </c>
      <c r="AD69" s="203">
        <f t="shared" si="136"/>
        <v>0</v>
      </c>
      <c r="AE69" s="204"/>
      <c r="AF69" s="202">
        <v>0</v>
      </c>
      <c r="AG69" s="202">
        <v>0</v>
      </c>
      <c r="AH69" s="202">
        <v>0</v>
      </c>
      <c r="AI69" s="202">
        <v>0</v>
      </c>
      <c r="AJ69" s="202">
        <v>0</v>
      </c>
      <c r="AK69" s="203">
        <f t="shared" si="137"/>
        <v>0</v>
      </c>
      <c r="AL69" s="203">
        <f t="shared" si="138"/>
        <v>0</v>
      </c>
      <c r="AM69" s="204"/>
      <c r="AN69" s="204">
        <f t="shared" si="139"/>
        <v>0</v>
      </c>
      <c r="AO69" s="204">
        <f t="shared" si="140"/>
        <v>0</v>
      </c>
      <c r="AP69" s="203"/>
      <c r="AQ69" s="206">
        <f t="shared" si="11"/>
        <v>1</v>
      </c>
      <c r="AR69" s="207">
        <f t="shared" si="12"/>
        <v>5000</v>
      </c>
    </row>
    <row r="70" spans="1:44">
      <c r="A70" s="1" t="s">
        <v>42</v>
      </c>
      <c r="B70" t="s">
        <v>58</v>
      </c>
      <c r="C70" s="202">
        <v>6</v>
      </c>
      <c r="D70" s="202">
        <v>5268716</v>
      </c>
      <c r="E70" s="202">
        <v>2</v>
      </c>
      <c r="F70" s="202">
        <v>10311395</v>
      </c>
      <c r="G70" s="202">
        <v>0</v>
      </c>
      <c r="H70" s="202">
        <v>0</v>
      </c>
      <c r="I70" s="203">
        <f t="shared" si="129"/>
        <v>8</v>
      </c>
      <c r="J70" s="203">
        <f t="shared" si="130"/>
        <v>15580111</v>
      </c>
      <c r="K70" s="204"/>
      <c r="L70" s="202">
        <v>3</v>
      </c>
      <c r="M70" s="202">
        <v>0</v>
      </c>
      <c r="N70" s="202">
        <v>2220546</v>
      </c>
      <c r="O70" s="202">
        <v>70</v>
      </c>
      <c r="P70" s="202">
        <v>73048040</v>
      </c>
      <c r="Q70" s="203">
        <f t="shared" si="162"/>
        <v>70</v>
      </c>
      <c r="R70" s="203">
        <f t="shared" si="163"/>
        <v>75268586</v>
      </c>
      <c r="S70" s="204"/>
      <c r="T70" s="204">
        <f t="shared" si="133"/>
        <v>78</v>
      </c>
      <c r="U70" s="204">
        <f t="shared" si="134"/>
        <v>90848697</v>
      </c>
      <c r="V70" s="203"/>
      <c r="W70" s="202">
        <v>0</v>
      </c>
      <c r="X70" s="202">
        <v>0</v>
      </c>
      <c r="Y70" s="202">
        <v>0</v>
      </c>
      <c r="Z70" s="202">
        <v>0</v>
      </c>
      <c r="AA70" s="205"/>
      <c r="AB70" s="205"/>
      <c r="AC70" s="203">
        <f t="shared" si="135"/>
        <v>0</v>
      </c>
      <c r="AD70" s="203">
        <f t="shared" si="136"/>
        <v>0</v>
      </c>
      <c r="AE70" s="204"/>
      <c r="AF70" s="202">
        <v>5</v>
      </c>
      <c r="AG70" s="202">
        <v>0</v>
      </c>
      <c r="AH70" s="202">
        <v>1176889</v>
      </c>
      <c r="AI70" s="202">
        <v>1</v>
      </c>
      <c r="AJ70" s="202">
        <v>941498</v>
      </c>
      <c r="AK70" s="203">
        <f t="shared" si="137"/>
        <v>1</v>
      </c>
      <c r="AL70" s="203">
        <f t="shared" si="138"/>
        <v>2118387</v>
      </c>
      <c r="AM70" s="204"/>
      <c r="AN70" s="204">
        <f t="shared" si="139"/>
        <v>1</v>
      </c>
      <c r="AO70" s="204">
        <f t="shared" si="140"/>
        <v>2118387</v>
      </c>
      <c r="AP70" s="203"/>
      <c r="AQ70" s="206">
        <f t="shared" si="11"/>
        <v>79</v>
      </c>
      <c r="AR70" s="207">
        <f t="shared" si="12"/>
        <v>92967084</v>
      </c>
    </row>
    <row r="71" spans="1:44">
      <c r="A71" s="1" t="s">
        <v>42</v>
      </c>
      <c r="B71" t="s">
        <v>59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3">
        <f t="shared" si="129"/>
        <v>0</v>
      </c>
      <c r="J71" s="203">
        <f t="shared" si="130"/>
        <v>0</v>
      </c>
      <c r="K71" s="204"/>
      <c r="L71" s="202">
        <v>0</v>
      </c>
      <c r="M71" s="202">
        <v>0</v>
      </c>
      <c r="N71" s="202">
        <v>0</v>
      </c>
      <c r="O71" s="202">
        <v>0</v>
      </c>
      <c r="P71" s="202">
        <v>250000</v>
      </c>
      <c r="Q71" s="203">
        <f t="shared" si="162"/>
        <v>0</v>
      </c>
      <c r="R71" s="203">
        <f t="shared" si="163"/>
        <v>250000</v>
      </c>
      <c r="S71" s="204"/>
      <c r="T71" s="204">
        <f t="shared" si="133"/>
        <v>0</v>
      </c>
      <c r="U71" s="204">
        <f t="shared" si="134"/>
        <v>250000</v>
      </c>
      <c r="V71" s="203"/>
      <c r="W71" s="202">
        <v>0</v>
      </c>
      <c r="X71" s="202">
        <v>0</v>
      </c>
      <c r="Y71" s="202">
        <v>0</v>
      </c>
      <c r="Z71" s="202">
        <v>0</v>
      </c>
      <c r="AA71" s="205"/>
      <c r="AB71" s="205"/>
      <c r="AC71" s="203">
        <f t="shared" si="135"/>
        <v>0</v>
      </c>
      <c r="AD71" s="203">
        <f t="shared" si="136"/>
        <v>0</v>
      </c>
      <c r="AE71" s="204"/>
      <c r="AF71" s="202">
        <v>0</v>
      </c>
      <c r="AG71" s="202">
        <v>0</v>
      </c>
      <c r="AH71" s="202">
        <v>0</v>
      </c>
      <c r="AI71" s="202">
        <v>5</v>
      </c>
      <c r="AJ71" s="202">
        <v>11392081</v>
      </c>
      <c r="AK71" s="203">
        <f t="shared" si="137"/>
        <v>5</v>
      </c>
      <c r="AL71" s="203">
        <f t="shared" si="138"/>
        <v>11392081</v>
      </c>
      <c r="AM71" s="204"/>
      <c r="AN71" s="204">
        <f t="shared" si="139"/>
        <v>5</v>
      </c>
      <c r="AO71" s="204">
        <f t="shared" si="140"/>
        <v>11392081</v>
      </c>
      <c r="AP71" s="203"/>
      <c r="AQ71" s="206">
        <f t="shared" si="11"/>
        <v>5</v>
      </c>
      <c r="AR71" s="207">
        <f t="shared" si="12"/>
        <v>11642081</v>
      </c>
    </row>
    <row r="72" spans="1:44">
      <c r="A72" s="1" t="s">
        <v>42</v>
      </c>
      <c r="B72" t="s">
        <v>60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3">
        <f t="shared" si="129"/>
        <v>0</v>
      </c>
      <c r="J72" s="203">
        <f t="shared" si="130"/>
        <v>0</v>
      </c>
      <c r="K72" s="204"/>
      <c r="L72" s="202">
        <v>0</v>
      </c>
      <c r="M72" s="202">
        <v>0</v>
      </c>
      <c r="N72" s="202">
        <v>0</v>
      </c>
      <c r="O72" s="202">
        <v>0</v>
      </c>
      <c r="P72" s="202">
        <v>449870</v>
      </c>
      <c r="Q72" s="203">
        <f t="shared" si="162"/>
        <v>0</v>
      </c>
      <c r="R72" s="203">
        <f t="shared" si="163"/>
        <v>449870</v>
      </c>
      <c r="S72" s="204"/>
      <c r="T72" s="204">
        <f t="shared" si="133"/>
        <v>0</v>
      </c>
      <c r="U72" s="204">
        <f t="shared" si="134"/>
        <v>449870</v>
      </c>
      <c r="V72" s="203"/>
      <c r="W72" s="202">
        <v>0</v>
      </c>
      <c r="X72" s="202">
        <v>0</v>
      </c>
      <c r="Y72" s="202">
        <v>0</v>
      </c>
      <c r="Z72" s="202">
        <v>0</v>
      </c>
      <c r="AA72" s="205"/>
      <c r="AB72" s="205"/>
      <c r="AC72" s="203">
        <f t="shared" si="135"/>
        <v>0</v>
      </c>
      <c r="AD72" s="203">
        <f t="shared" si="136"/>
        <v>0</v>
      </c>
      <c r="AE72" s="204"/>
      <c r="AF72" s="202">
        <v>0</v>
      </c>
      <c r="AG72" s="202">
        <v>0</v>
      </c>
      <c r="AH72" s="202">
        <v>0</v>
      </c>
      <c r="AI72" s="202">
        <v>0</v>
      </c>
      <c r="AJ72" s="202">
        <v>0</v>
      </c>
      <c r="AK72" s="203">
        <f t="shared" si="137"/>
        <v>0</v>
      </c>
      <c r="AL72" s="203">
        <f t="shared" si="138"/>
        <v>0</v>
      </c>
      <c r="AM72" s="204"/>
      <c r="AN72" s="204">
        <f t="shared" si="139"/>
        <v>0</v>
      </c>
      <c r="AO72" s="204">
        <f t="shared" si="140"/>
        <v>0</v>
      </c>
      <c r="AP72" s="203"/>
      <c r="AQ72" s="206">
        <f t="shared" si="11"/>
        <v>0</v>
      </c>
      <c r="AR72" s="207">
        <f t="shared" si="12"/>
        <v>449870</v>
      </c>
    </row>
    <row r="73" spans="1:44" s="296" customFormat="1">
      <c r="A73" s="1" t="s">
        <v>42</v>
      </c>
      <c r="B73" s="296" t="s">
        <v>61</v>
      </c>
      <c r="C73" s="202">
        <v>45</v>
      </c>
      <c r="D73" s="202">
        <v>37739642</v>
      </c>
      <c r="E73" s="202">
        <v>48</v>
      </c>
      <c r="F73" s="202">
        <v>117950387</v>
      </c>
      <c r="G73" s="202">
        <v>0</v>
      </c>
      <c r="H73" s="202">
        <v>0</v>
      </c>
      <c r="I73" s="203">
        <f t="shared" ref="I73" si="200">C73+E73+G73</f>
        <v>93</v>
      </c>
      <c r="J73" s="203">
        <f t="shared" ref="J73" si="201">D73+F73+H73</f>
        <v>155690029</v>
      </c>
      <c r="K73" s="204"/>
      <c r="L73" s="202">
        <v>2</v>
      </c>
      <c r="M73" s="202">
        <v>0</v>
      </c>
      <c r="N73" s="202">
        <v>581136</v>
      </c>
      <c r="O73" s="202">
        <v>0</v>
      </c>
      <c r="P73" s="202">
        <v>0</v>
      </c>
      <c r="Q73" s="203">
        <f t="shared" ref="Q73" si="202">O73+M73</f>
        <v>0</v>
      </c>
      <c r="R73" s="203">
        <f t="shared" ref="R73" si="203">P73+N73</f>
        <v>581136</v>
      </c>
      <c r="S73" s="204"/>
      <c r="T73" s="204">
        <f t="shared" ref="T73" si="204">Q73+I73</f>
        <v>93</v>
      </c>
      <c r="U73" s="204">
        <f t="shared" ref="U73" si="205">R73+J73</f>
        <v>156271165</v>
      </c>
      <c r="V73" s="203"/>
      <c r="W73" s="202">
        <v>0</v>
      </c>
      <c r="X73" s="202">
        <v>0</v>
      </c>
      <c r="Y73" s="202">
        <v>0</v>
      </c>
      <c r="Z73" s="202">
        <v>0</v>
      </c>
      <c r="AA73" s="205"/>
      <c r="AB73" s="205"/>
      <c r="AC73" s="203">
        <f t="shared" ref="AC73" si="206">W73+Y73</f>
        <v>0</v>
      </c>
      <c r="AD73" s="203">
        <f t="shared" ref="AD73" si="207">X73+Z73</f>
        <v>0</v>
      </c>
      <c r="AE73" s="204"/>
      <c r="AF73" s="202">
        <v>0</v>
      </c>
      <c r="AG73" s="202">
        <v>0</v>
      </c>
      <c r="AH73" s="202">
        <v>0</v>
      </c>
      <c r="AI73" s="202">
        <v>0</v>
      </c>
      <c r="AJ73" s="202">
        <v>0</v>
      </c>
      <c r="AK73" s="203">
        <f t="shared" ref="AK73" si="208">AI73+AG73</f>
        <v>0</v>
      </c>
      <c r="AL73" s="203">
        <f t="shared" ref="AL73" si="209">AJ73+AH73</f>
        <v>0</v>
      </c>
      <c r="AM73" s="204"/>
      <c r="AN73" s="204">
        <f t="shared" ref="AN73" si="210">AK73+AC73</f>
        <v>0</v>
      </c>
      <c r="AO73" s="204">
        <f t="shared" ref="AO73" si="211">AL73+AD73</f>
        <v>0</v>
      </c>
      <c r="AP73" s="203"/>
      <c r="AQ73" s="206">
        <f t="shared" ref="AQ73" si="212">AN73+T73</f>
        <v>93</v>
      </c>
      <c r="AR73" s="207">
        <f t="shared" ref="AR73" si="213">AO73+U73</f>
        <v>156271165</v>
      </c>
    </row>
    <row r="74" spans="1:44">
      <c r="A74" s="1" t="s">
        <v>42</v>
      </c>
      <c r="B74" t="s">
        <v>224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3">
        <f t="shared" si="129"/>
        <v>0</v>
      </c>
      <c r="J74" s="203">
        <f t="shared" si="130"/>
        <v>0</v>
      </c>
      <c r="K74" s="204"/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3">
        <f t="shared" si="162"/>
        <v>0</v>
      </c>
      <c r="R74" s="203">
        <f t="shared" si="163"/>
        <v>0</v>
      </c>
      <c r="S74" s="204"/>
      <c r="T74" s="204">
        <f t="shared" si="133"/>
        <v>0</v>
      </c>
      <c r="U74" s="204">
        <f t="shared" si="134"/>
        <v>0</v>
      </c>
      <c r="V74" s="203"/>
      <c r="W74" s="202">
        <v>0</v>
      </c>
      <c r="X74" s="202">
        <v>0</v>
      </c>
      <c r="Y74" s="202">
        <v>0</v>
      </c>
      <c r="Z74" s="202">
        <v>0</v>
      </c>
      <c r="AA74" s="205"/>
      <c r="AB74" s="205"/>
      <c r="AC74" s="203">
        <f t="shared" si="135"/>
        <v>0</v>
      </c>
      <c r="AD74" s="203">
        <f t="shared" si="136"/>
        <v>0</v>
      </c>
      <c r="AE74" s="204"/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203">
        <f t="shared" si="137"/>
        <v>0</v>
      </c>
      <c r="AL74" s="203">
        <f t="shared" si="138"/>
        <v>0</v>
      </c>
      <c r="AM74" s="204"/>
      <c r="AN74" s="204">
        <f t="shared" si="139"/>
        <v>0</v>
      </c>
      <c r="AO74" s="204">
        <f t="shared" si="140"/>
        <v>0</v>
      </c>
      <c r="AP74" s="203"/>
      <c r="AQ74" s="206">
        <f t="shared" si="11"/>
        <v>0</v>
      </c>
      <c r="AR74" s="207">
        <f t="shared" si="12"/>
        <v>0</v>
      </c>
    </row>
    <row r="75" spans="1:44">
      <c r="A75" s="2"/>
      <c r="B75" s="3" t="s">
        <v>62</v>
      </c>
      <c r="C75" s="209">
        <f t="shared" ref="C75:J75" si="214">SUM(C49:C74)</f>
        <v>234</v>
      </c>
      <c r="D75" s="209">
        <f t="shared" si="214"/>
        <v>66767786</v>
      </c>
      <c r="E75" s="209">
        <f t="shared" si="214"/>
        <v>70</v>
      </c>
      <c r="F75" s="209">
        <f t="shared" si="214"/>
        <v>254042629</v>
      </c>
      <c r="G75" s="209">
        <f t="shared" si="214"/>
        <v>0</v>
      </c>
      <c r="H75" s="209">
        <f t="shared" si="214"/>
        <v>0</v>
      </c>
      <c r="I75" s="209">
        <f t="shared" si="214"/>
        <v>304</v>
      </c>
      <c r="J75" s="209">
        <f t="shared" si="214"/>
        <v>320810415</v>
      </c>
      <c r="K75" s="220"/>
      <c r="L75" s="209">
        <f t="shared" ref="L75" si="215">SUM(L49:L74)</f>
        <v>28</v>
      </c>
      <c r="M75" s="209">
        <f t="shared" ref="M75:R75" si="216">SUM(M49:M74)</f>
        <v>0</v>
      </c>
      <c r="N75" s="209">
        <f t="shared" si="216"/>
        <v>16286684</v>
      </c>
      <c r="O75" s="209">
        <f t="shared" si="216"/>
        <v>508</v>
      </c>
      <c r="P75" s="209">
        <f t="shared" si="216"/>
        <v>155785485</v>
      </c>
      <c r="Q75" s="209">
        <f t="shared" si="216"/>
        <v>508</v>
      </c>
      <c r="R75" s="209">
        <f t="shared" si="216"/>
        <v>172072169</v>
      </c>
      <c r="S75" s="210"/>
      <c r="T75" s="209">
        <f>SUM(T49:T74)</f>
        <v>812</v>
      </c>
      <c r="U75" s="209">
        <f>SUM(U49:U74)</f>
        <v>492882584</v>
      </c>
      <c r="V75" s="203"/>
      <c r="W75" s="209">
        <f t="shared" ref="W75" si="217">SUM(W49:W74)</f>
        <v>0</v>
      </c>
      <c r="X75" s="209">
        <f t="shared" ref="X75" si="218">SUM(X49:X74)</f>
        <v>0</v>
      </c>
      <c r="Y75" s="209">
        <f t="shared" ref="Y75" si="219">SUM(Y49:Y74)</f>
        <v>0</v>
      </c>
      <c r="Z75" s="209">
        <f t="shared" ref="Z75" si="220">SUM(Z49:Z74)</f>
        <v>0</v>
      </c>
      <c r="AA75" s="211">
        <f t="shared" ref="AA75" si="221">SUM(AA49:AA74)</f>
        <v>0</v>
      </c>
      <c r="AB75" s="211">
        <f t="shared" ref="AB75" si="222">SUM(AB49:AB74)</f>
        <v>0</v>
      </c>
      <c r="AC75" s="209">
        <f t="shared" ref="AC75" si="223">SUM(AC49:AC74)</f>
        <v>0</v>
      </c>
      <c r="AD75" s="209">
        <f t="shared" ref="AD75" si="224">SUM(AD49:AD74)</f>
        <v>0</v>
      </c>
      <c r="AE75" s="220"/>
      <c r="AF75" s="209">
        <f t="shared" ref="AF75:AG75" si="225">SUM(AF49:AF74)</f>
        <v>5</v>
      </c>
      <c r="AG75" s="209">
        <f t="shared" si="225"/>
        <v>0</v>
      </c>
      <c r="AH75" s="209">
        <f t="shared" ref="AH75" si="226">SUM(AH49:AH74)</f>
        <v>1176889</v>
      </c>
      <c r="AI75" s="209">
        <f t="shared" ref="AI75" si="227">SUM(AI49:AI74)</f>
        <v>6</v>
      </c>
      <c r="AJ75" s="209">
        <f t="shared" ref="AJ75" si="228">SUM(AJ49:AJ74)</f>
        <v>12333579</v>
      </c>
      <c r="AK75" s="209">
        <f t="shared" ref="AK75" si="229">SUM(AK49:AK74)</f>
        <v>6</v>
      </c>
      <c r="AL75" s="209">
        <f t="shared" ref="AL75" si="230">SUM(AL49:AL74)</f>
        <v>13510468</v>
      </c>
      <c r="AM75" s="210"/>
      <c r="AN75" s="209">
        <f>SUM(AN49:AN74)</f>
        <v>6</v>
      </c>
      <c r="AO75" s="209">
        <f>SUM(AO49:AO74)</f>
        <v>13510468</v>
      </c>
      <c r="AP75" s="203"/>
      <c r="AQ75" s="212">
        <f>SUM(AQ49:AQ74)</f>
        <v>818</v>
      </c>
      <c r="AR75" s="213">
        <f>SUM(AR49:AR74)</f>
        <v>506393052</v>
      </c>
    </row>
    <row r="76" spans="1:44">
      <c r="A76" s="11"/>
      <c r="B76" s="9"/>
      <c r="C76" s="210"/>
      <c r="D76" s="210"/>
      <c r="E76" s="210"/>
      <c r="F76" s="210"/>
      <c r="G76" s="210"/>
      <c r="H76" s="210"/>
      <c r="I76" s="210"/>
      <c r="J76" s="210"/>
      <c r="K76" s="22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03"/>
      <c r="W76" s="210"/>
      <c r="X76" s="210"/>
      <c r="Y76" s="210"/>
      <c r="Z76" s="210"/>
      <c r="AA76" s="211"/>
      <c r="AB76" s="211"/>
      <c r="AC76" s="210"/>
      <c r="AD76" s="210"/>
      <c r="AE76" s="22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03"/>
      <c r="AQ76" s="206"/>
      <c r="AR76" s="207"/>
    </row>
    <row r="77" spans="1:44" ht="15" thickBot="1">
      <c r="A77" s="12"/>
      <c r="B77" s="10" t="s">
        <v>77</v>
      </c>
      <c r="C77" s="221">
        <f t="shared" ref="C77:H77" si="231">C75+C48+C37+C29</f>
        <v>1438</v>
      </c>
      <c r="D77" s="221">
        <f t="shared" si="231"/>
        <v>582622367</v>
      </c>
      <c r="E77" s="221">
        <f t="shared" si="231"/>
        <v>223</v>
      </c>
      <c r="F77" s="221">
        <f t="shared" si="231"/>
        <v>447922144</v>
      </c>
      <c r="G77" s="221">
        <f t="shared" si="231"/>
        <v>7</v>
      </c>
      <c r="H77" s="221">
        <f t="shared" si="231"/>
        <v>1832870</v>
      </c>
      <c r="I77" s="221">
        <f>I75+I48+I39</f>
        <v>1668</v>
      </c>
      <c r="J77" s="221">
        <f>J75+J48+J39</f>
        <v>1032377381</v>
      </c>
      <c r="K77" s="220"/>
      <c r="L77" s="221">
        <f t="shared" ref="L77" si="232">L75+L48+L39</f>
        <v>523</v>
      </c>
      <c r="M77" s="221">
        <f t="shared" ref="M77:R77" si="233">M75+M48+M39</f>
        <v>13</v>
      </c>
      <c r="N77" s="221">
        <f t="shared" si="233"/>
        <v>84583312</v>
      </c>
      <c r="O77" s="221">
        <f t="shared" si="233"/>
        <v>4284</v>
      </c>
      <c r="P77" s="221">
        <f t="shared" si="233"/>
        <v>2292994638</v>
      </c>
      <c r="Q77" s="221">
        <f t="shared" si="233"/>
        <v>4297</v>
      </c>
      <c r="R77" s="221">
        <f t="shared" si="233"/>
        <v>2377577950</v>
      </c>
      <c r="S77" s="222"/>
      <c r="T77" s="221">
        <f t="shared" ref="T77:U77" si="234">T75+T48+T39</f>
        <v>5965</v>
      </c>
      <c r="U77" s="221">
        <f t="shared" si="234"/>
        <v>3409955331</v>
      </c>
      <c r="V77" s="203"/>
      <c r="W77" s="221">
        <f t="shared" ref="W77:AD77" si="235">W75+W48+W39</f>
        <v>34</v>
      </c>
      <c r="X77" s="221">
        <f t="shared" si="235"/>
        <v>129616295</v>
      </c>
      <c r="Y77" s="221">
        <f t="shared" si="235"/>
        <v>0</v>
      </c>
      <c r="Z77" s="221">
        <f t="shared" si="235"/>
        <v>0</v>
      </c>
      <c r="AA77" s="223">
        <f t="shared" si="235"/>
        <v>0</v>
      </c>
      <c r="AB77" s="223">
        <f t="shared" si="235"/>
        <v>0</v>
      </c>
      <c r="AC77" s="221">
        <f t="shared" si="235"/>
        <v>34</v>
      </c>
      <c r="AD77" s="221">
        <f t="shared" si="235"/>
        <v>129616295</v>
      </c>
      <c r="AE77" s="220"/>
      <c r="AF77" s="221">
        <f t="shared" ref="AF77" si="236">AF75+AF48+AF39</f>
        <v>62</v>
      </c>
      <c r="AG77" s="221">
        <f t="shared" ref="AG77:AL77" si="237">AG75+AG48+AG39</f>
        <v>0</v>
      </c>
      <c r="AH77" s="221">
        <f t="shared" si="237"/>
        <v>12528023</v>
      </c>
      <c r="AI77" s="221">
        <f t="shared" si="237"/>
        <v>54</v>
      </c>
      <c r="AJ77" s="221">
        <f t="shared" si="237"/>
        <v>66416192</v>
      </c>
      <c r="AK77" s="221">
        <f t="shared" si="237"/>
        <v>54</v>
      </c>
      <c r="AL77" s="221">
        <f t="shared" si="237"/>
        <v>78944215</v>
      </c>
      <c r="AM77" s="222"/>
      <c r="AN77" s="221">
        <f t="shared" ref="AN77:AO77" si="238">AN75+AN48+AN39</f>
        <v>88</v>
      </c>
      <c r="AO77" s="221">
        <f t="shared" si="238"/>
        <v>208560510</v>
      </c>
      <c r="AP77" s="203"/>
      <c r="AQ77" s="224">
        <f>AQ75+AQ48+AQ39</f>
        <v>6053</v>
      </c>
      <c r="AR77" s="225">
        <f t="shared" ref="AR77" si="239">AR75+AR48+AR39</f>
        <v>3618515841</v>
      </c>
    </row>
    <row r="78" spans="1:44" s="4" customFormat="1" ht="15" thickTop="1">
      <c r="A78" s="6"/>
      <c r="B78" s="16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04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04"/>
      <c r="AQ78" s="206">
        <f t="shared" ref="AQ78:AR81" si="240">AN78+T78</f>
        <v>0</v>
      </c>
      <c r="AR78" s="207">
        <f t="shared" si="240"/>
        <v>0</v>
      </c>
    </row>
    <row r="79" spans="1:44">
      <c r="A79" s="1" t="s">
        <v>63</v>
      </c>
      <c r="B79" t="s">
        <v>64</v>
      </c>
      <c r="C79" s="202">
        <v>70</v>
      </c>
      <c r="D79" s="202">
        <v>2912260</v>
      </c>
      <c r="E79" s="202">
        <v>0</v>
      </c>
      <c r="F79" s="202">
        <v>0</v>
      </c>
      <c r="G79" s="202">
        <v>0</v>
      </c>
      <c r="H79" s="202">
        <v>0</v>
      </c>
      <c r="I79" s="203">
        <f t="shared" ref="I79:I81" si="241">C79+E79+G79</f>
        <v>70</v>
      </c>
      <c r="J79" s="203">
        <f>D79+F79+H79</f>
        <v>2912260</v>
      </c>
      <c r="K79" s="226"/>
      <c r="L79" s="202">
        <v>0</v>
      </c>
      <c r="M79" s="202">
        <v>0</v>
      </c>
      <c r="N79" s="202">
        <v>0</v>
      </c>
      <c r="O79" s="202">
        <v>150</v>
      </c>
      <c r="P79" s="202">
        <v>6419333</v>
      </c>
      <c r="Q79" s="203">
        <f t="shared" ref="Q79:Q81" si="242">O79+M79</f>
        <v>150</v>
      </c>
      <c r="R79" s="203">
        <f t="shared" ref="R79:R81" si="243">P79+N79</f>
        <v>6419333</v>
      </c>
      <c r="S79" s="204"/>
      <c r="T79" s="204">
        <f t="shared" ref="T79:T81" si="244">Q79+I79</f>
        <v>220</v>
      </c>
      <c r="U79" s="204">
        <f t="shared" ref="U79:U81" si="245">R79+J79</f>
        <v>9331593</v>
      </c>
      <c r="V79" s="203"/>
      <c r="W79" s="202">
        <v>0</v>
      </c>
      <c r="X79" s="202">
        <v>0</v>
      </c>
      <c r="Y79" s="202">
        <v>0</v>
      </c>
      <c r="Z79" s="202">
        <v>0</v>
      </c>
      <c r="AA79" s="202">
        <v>0</v>
      </c>
      <c r="AB79" s="202"/>
      <c r="AC79" s="204">
        <f t="shared" ref="AC79:AC81" si="246">W79+Y79</f>
        <v>0</v>
      </c>
      <c r="AD79" s="203">
        <f t="shared" ref="AD79:AD81" si="247">X79+Z79</f>
        <v>0</v>
      </c>
      <c r="AE79" s="226"/>
      <c r="AF79" s="202">
        <v>0</v>
      </c>
      <c r="AG79" s="202">
        <v>0</v>
      </c>
      <c r="AH79" s="202">
        <v>0</v>
      </c>
      <c r="AI79" s="202">
        <v>0</v>
      </c>
      <c r="AJ79" s="202">
        <v>0</v>
      </c>
      <c r="AK79" s="203">
        <f t="shared" ref="AK79:AL81" si="248">AI79+AG79</f>
        <v>0</v>
      </c>
      <c r="AL79" s="203">
        <f t="shared" si="248"/>
        <v>0</v>
      </c>
      <c r="AM79" s="204"/>
      <c r="AN79" s="204">
        <f t="shared" ref="AN79:AO81" si="249">AK79+AC79</f>
        <v>0</v>
      </c>
      <c r="AO79" s="204">
        <f t="shared" si="249"/>
        <v>0</v>
      </c>
      <c r="AP79" s="203"/>
      <c r="AQ79" s="206">
        <f t="shared" si="240"/>
        <v>220</v>
      </c>
      <c r="AR79" s="207">
        <f t="shared" si="240"/>
        <v>9331593</v>
      </c>
    </row>
    <row r="80" spans="1:44">
      <c r="A80" s="1" t="s">
        <v>63</v>
      </c>
      <c r="B80" t="s">
        <v>65</v>
      </c>
      <c r="C80" s="202">
        <v>118</v>
      </c>
      <c r="D80" s="202">
        <v>4589875</v>
      </c>
      <c r="E80" s="202">
        <v>0</v>
      </c>
      <c r="F80" s="202">
        <v>0</v>
      </c>
      <c r="G80" s="202">
        <v>0</v>
      </c>
      <c r="H80" s="202">
        <v>0</v>
      </c>
      <c r="I80" s="203">
        <f t="shared" si="241"/>
        <v>118</v>
      </c>
      <c r="J80" s="203">
        <f t="shared" ref="J80:J81" si="250">D80+F80+H80</f>
        <v>4589875</v>
      </c>
      <c r="K80" s="204"/>
      <c r="L80" s="202">
        <v>0</v>
      </c>
      <c r="M80" s="202">
        <v>0</v>
      </c>
      <c r="N80" s="202">
        <v>0</v>
      </c>
      <c r="O80" s="202">
        <v>141</v>
      </c>
      <c r="P80" s="202">
        <v>5357635</v>
      </c>
      <c r="Q80" s="203">
        <f t="shared" si="242"/>
        <v>141</v>
      </c>
      <c r="R80" s="203">
        <f t="shared" si="243"/>
        <v>5357635</v>
      </c>
      <c r="S80" s="204"/>
      <c r="T80" s="204">
        <f t="shared" si="244"/>
        <v>259</v>
      </c>
      <c r="U80" s="204">
        <f t="shared" si="245"/>
        <v>9947510</v>
      </c>
      <c r="V80" s="203"/>
      <c r="W80" s="202">
        <v>0</v>
      </c>
      <c r="X80" s="202">
        <v>0</v>
      </c>
      <c r="Y80" s="202">
        <v>0</v>
      </c>
      <c r="Z80" s="202">
        <v>0</v>
      </c>
      <c r="AA80" s="202"/>
      <c r="AB80" s="202"/>
      <c r="AC80" s="204">
        <f t="shared" si="246"/>
        <v>0</v>
      </c>
      <c r="AD80" s="203">
        <f t="shared" si="247"/>
        <v>0</v>
      </c>
      <c r="AE80" s="204"/>
      <c r="AF80" s="202">
        <v>0</v>
      </c>
      <c r="AG80" s="202">
        <v>0</v>
      </c>
      <c r="AH80" s="202">
        <v>0</v>
      </c>
      <c r="AI80" s="202">
        <v>0</v>
      </c>
      <c r="AJ80" s="202">
        <v>0</v>
      </c>
      <c r="AK80" s="203">
        <f t="shared" si="248"/>
        <v>0</v>
      </c>
      <c r="AL80" s="203">
        <f t="shared" si="248"/>
        <v>0</v>
      </c>
      <c r="AM80" s="204"/>
      <c r="AN80" s="204">
        <f t="shared" si="249"/>
        <v>0</v>
      </c>
      <c r="AO80" s="204">
        <f t="shared" si="249"/>
        <v>0</v>
      </c>
      <c r="AP80" s="203"/>
      <c r="AQ80" s="206">
        <f t="shared" si="240"/>
        <v>259</v>
      </c>
      <c r="AR80" s="207">
        <f t="shared" si="240"/>
        <v>9947510</v>
      </c>
    </row>
    <row r="81" spans="1:45">
      <c r="A81" s="1" t="s">
        <v>63</v>
      </c>
      <c r="B81" t="s">
        <v>66</v>
      </c>
      <c r="C81" s="202">
        <v>49</v>
      </c>
      <c r="D81" s="202">
        <v>3027903</v>
      </c>
      <c r="E81" s="202">
        <v>0</v>
      </c>
      <c r="F81" s="202">
        <v>0</v>
      </c>
      <c r="G81" s="202">
        <v>0</v>
      </c>
      <c r="H81" s="202">
        <v>0</v>
      </c>
      <c r="I81" s="203">
        <f t="shared" si="241"/>
        <v>49</v>
      </c>
      <c r="J81" s="203">
        <f t="shared" si="250"/>
        <v>3027903</v>
      </c>
      <c r="K81" s="204"/>
      <c r="L81" s="202">
        <v>0</v>
      </c>
      <c r="M81" s="202">
        <v>0</v>
      </c>
      <c r="N81" s="202">
        <v>0</v>
      </c>
      <c r="O81" s="202">
        <v>57</v>
      </c>
      <c r="P81" s="202">
        <v>3282412</v>
      </c>
      <c r="Q81" s="203">
        <f t="shared" si="242"/>
        <v>57</v>
      </c>
      <c r="R81" s="203">
        <f t="shared" si="243"/>
        <v>3282412</v>
      </c>
      <c r="S81" s="204"/>
      <c r="T81" s="204">
        <f t="shared" si="244"/>
        <v>106</v>
      </c>
      <c r="U81" s="204">
        <f t="shared" si="245"/>
        <v>6310315</v>
      </c>
      <c r="V81" s="203"/>
      <c r="W81" s="202">
        <v>0</v>
      </c>
      <c r="X81" s="202">
        <v>0</v>
      </c>
      <c r="Y81" s="202">
        <v>0</v>
      </c>
      <c r="Z81" s="202">
        <v>0</v>
      </c>
      <c r="AA81" s="205"/>
      <c r="AB81" s="205"/>
      <c r="AC81" s="203">
        <f t="shared" si="246"/>
        <v>0</v>
      </c>
      <c r="AD81" s="203">
        <f t="shared" si="247"/>
        <v>0</v>
      </c>
      <c r="AE81" s="204"/>
      <c r="AF81" s="202">
        <v>0</v>
      </c>
      <c r="AG81" s="202">
        <v>0</v>
      </c>
      <c r="AH81" s="202">
        <v>0</v>
      </c>
      <c r="AI81" s="202">
        <v>0</v>
      </c>
      <c r="AJ81" s="202">
        <v>0</v>
      </c>
      <c r="AK81" s="203">
        <f t="shared" si="248"/>
        <v>0</v>
      </c>
      <c r="AL81" s="203">
        <f t="shared" si="248"/>
        <v>0</v>
      </c>
      <c r="AM81" s="204"/>
      <c r="AN81" s="204">
        <f t="shared" si="249"/>
        <v>0</v>
      </c>
      <c r="AO81" s="204">
        <f t="shared" si="249"/>
        <v>0</v>
      </c>
      <c r="AP81" s="203"/>
      <c r="AQ81" s="206">
        <f t="shared" si="240"/>
        <v>106</v>
      </c>
      <c r="AR81" s="207">
        <f t="shared" si="240"/>
        <v>6310315</v>
      </c>
    </row>
    <row r="82" spans="1:45">
      <c r="A82" s="2"/>
      <c r="B82" s="3" t="s">
        <v>68</v>
      </c>
      <c r="C82" s="209">
        <f t="shared" ref="C82:J82" si="251">SUM(C79:C81)</f>
        <v>237</v>
      </c>
      <c r="D82" s="209">
        <f t="shared" si="251"/>
        <v>10530038</v>
      </c>
      <c r="E82" s="209">
        <f t="shared" si="251"/>
        <v>0</v>
      </c>
      <c r="F82" s="209">
        <f t="shared" si="251"/>
        <v>0</v>
      </c>
      <c r="G82" s="209">
        <f t="shared" si="251"/>
        <v>0</v>
      </c>
      <c r="H82" s="209">
        <f t="shared" si="251"/>
        <v>0</v>
      </c>
      <c r="I82" s="209">
        <f t="shared" si="251"/>
        <v>237</v>
      </c>
      <c r="J82" s="209">
        <f t="shared" si="251"/>
        <v>10530038</v>
      </c>
      <c r="K82" s="210"/>
      <c r="L82" s="209">
        <f t="shared" ref="L82:R82" si="252">SUM(L79:L81)</f>
        <v>0</v>
      </c>
      <c r="M82" s="209">
        <f t="shared" si="252"/>
        <v>0</v>
      </c>
      <c r="N82" s="209">
        <f t="shared" si="252"/>
        <v>0</v>
      </c>
      <c r="O82" s="209">
        <f t="shared" si="252"/>
        <v>348</v>
      </c>
      <c r="P82" s="209">
        <f t="shared" si="252"/>
        <v>15059380</v>
      </c>
      <c r="Q82" s="209">
        <f t="shared" si="252"/>
        <v>348</v>
      </c>
      <c r="R82" s="209">
        <f t="shared" si="252"/>
        <v>15059380</v>
      </c>
      <c r="S82" s="210"/>
      <c r="T82" s="209">
        <f>SUM(T79:T81)</f>
        <v>585</v>
      </c>
      <c r="U82" s="209">
        <f>SUM(U79:U81)</f>
        <v>25589418</v>
      </c>
      <c r="V82" s="203"/>
      <c r="W82" s="209">
        <f t="shared" ref="W82:AD82" si="253">SUM(W79:W81)</f>
        <v>0</v>
      </c>
      <c r="X82" s="209">
        <f t="shared" si="253"/>
        <v>0</v>
      </c>
      <c r="Y82" s="209">
        <f t="shared" si="253"/>
        <v>0</v>
      </c>
      <c r="Z82" s="209">
        <f t="shared" si="253"/>
        <v>0</v>
      </c>
      <c r="AA82" s="211">
        <f t="shared" si="253"/>
        <v>0</v>
      </c>
      <c r="AB82" s="211">
        <f t="shared" si="253"/>
        <v>0</v>
      </c>
      <c r="AC82" s="209">
        <f t="shared" si="253"/>
        <v>0</v>
      </c>
      <c r="AD82" s="209">
        <f t="shared" si="253"/>
        <v>0</v>
      </c>
      <c r="AE82" s="210"/>
      <c r="AF82" s="209">
        <f t="shared" ref="AF82:AL82" si="254">SUM(AF79:AF81)</f>
        <v>0</v>
      </c>
      <c r="AG82" s="209">
        <f t="shared" si="254"/>
        <v>0</v>
      </c>
      <c r="AH82" s="209">
        <f t="shared" si="254"/>
        <v>0</v>
      </c>
      <c r="AI82" s="209">
        <f t="shared" si="254"/>
        <v>0</v>
      </c>
      <c r="AJ82" s="209">
        <f t="shared" si="254"/>
        <v>0</v>
      </c>
      <c r="AK82" s="209">
        <f t="shared" si="254"/>
        <v>0</v>
      </c>
      <c r="AL82" s="209">
        <f t="shared" si="254"/>
        <v>0</v>
      </c>
      <c r="AM82" s="210"/>
      <c r="AN82" s="209">
        <f>SUM(AN79:AN81)</f>
        <v>0</v>
      </c>
      <c r="AO82" s="209">
        <f>SUM(AO79:AO81)</f>
        <v>0</v>
      </c>
      <c r="AP82" s="203"/>
      <c r="AQ82" s="212">
        <f>SUM(AQ79:AQ81)</f>
        <v>585</v>
      </c>
      <c r="AR82" s="213">
        <f>SUM(AR79:AR81)</f>
        <v>25589418</v>
      </c>
    </row>
    <row r="83" spans="1:45">
      <c r="A83" s="1" t="s">
        <v>69</v>
      </c>
      <c r="B83" t="s">
        <v>70</v>
      </c>
      <c r="C83" s="202">
        <v>11</v>
      </c>
      <c r="D83" s="202">
        <v>2455580</v>
      </c>
      <c r="E83" s="202">
        <v>22</v>
      </c>
      <c r="F83" s="202">
        <v>8350594</v>
      </c>
      <c r="G83" s="202">
        <v>0</v>
      </c>
      <c r="H83" s="202">
        <v>0</v>
      </c>
      <c r="I83" s="203">
        <f>C83+E83+G83</f>
        <v>33</v>
      </c>
      <c r="J83" s="203">
        <f>D83+F83+H83</f>
        <v>10806174</v>
      </c>
      <c r="K83" s="204"/>
      <c r="L83" s="202">
        <v>3</v>
      </c>
      <c r="M83" s="202">
        <v>0</v>
      </c>
      <c r="N83" s="202">
        <v>1891578</v>
      </c>
      <c r="O83" s="202">
        <v>142</v>
      </c>
      <c r="P83" s="202">
        <v>48690437</v>
      </c>
      <c r="Q83" s="203">
        <f t="shared" ref="Q83" si="255">O83+M83</f>
        <v>142</v>
      </c>
      <c r="R83" s="203">
        <f t="shared" ref="R83" si="256">P83+N83</f>
        <v>50582015</v>
      </c>
      <c r="S83" s="204"/>
      <c r="T83" s="204">
        <f t="shared" ref="T83" si="257">Q83+I83</f>
        <v>175</v>
      </c>
      <c r="U83" s="204">
        <f t="shared" ref="U83" si="258">R83+J83</f>
        <v>61388189</v>
      </c>
      <c r="V83" s="203"/>
      <c r="W83" s="202">
        <v>0</v>
      </c>
      <c r="X83" s="202">
        <v>0</v>
      </c>
      <c r="Y83" s="202">
        <v>0</v>
      </c>
      <c r="Z83" s="202">
        <v>0</v>
      </c>
      <c r="AA83" s="205">
        <v>0</v>
      </c>
      <c r="AB83" s="205"/>
      <c r="AC83" s="203">
        <f>W83+Y83</f>
        <v>0</v>
      </c>
      <c r="AD83" s="203">
        <f>X83+Z83</f>
        <v>0</v>
      </c>
      <c r="AE83" s="204"/>
      <c r="AF83" s="202">
        <v>0</v>
      </c>
      <c r="AG83" s="202">
        <v>0</v>
      </c>
      <c r="AH83" s="202">
        <v>0</v>
      </c>
      <c r="AI83" s="202">
        <v>0</v>
      </c>
      <c r="AJ83" s="202">
        <v>0</v>
      </c>
      <c r="AK83" s="203">
        <f>AI83+AG83</f>
        <v>0</v>
      </c>
      <c r="AL83" s="203">
        <f>AJ83+AH83</f>
        <v>0</v>
      </c>
      <c r="AM83" s="204"/>
      <c r="AN83" s="204">
        <f t="shared" ref="AN83" si="259">AK83+AC83</f>
        <v>0</v>
      </c>
      <c r="AO83" s="204">
        <f t="shared" ref="AO83" si="260">AL83+AD83</f>
        <v>0</v>
      </c>
      <c r="AP83" s="203"/>
      <c r="AQ83" s="206">
        <f>AN83+T83</f>
        <v>175</v>
      </c>
      <c r="AR83" s="207">
        <f t="shared" ref="AR83" si="261">AO83+U83</f>
        <v>61388189</v>
      </c>
    </row>
    <row r="84" spans="1:45">
      <c r="A84" s="8"/>
      <c r="B84" s="3" t="s">
        <v>71</v>
      </c>
      <c r="C84" s="209">
        <f>SUM(C83)</f>
        <v>11</v>
      </c>
      <c r="D84" s="209">
        <f t="shared" ref="D84:R84" si="262">SUM(D83)</f>
        <v>2455580</v>
      </c>
      <c r="E84" s="209">
        <f t="shared" si="262"/>
        <v>22</v>
      </c>
      <c r="F84" s="209">
        <f t="shared" si="262"/>
        <v>8350594</v>
      </c>
      <c r="G84" s="209">
        <f t="shared" si="262"/>
        <v>0</v>
      </c>
      <c r="H84" s="209">
        <f t="shared" si="262"/>
        <v>0</v>
      </c>
      <c r="I84" s="209">
        <f t="shared" si="262"/>
        <v>33</v>
      </c>
      <c r="J84" s="227">
        <f t="shared" si="262"/>
        <v>10806174</v>
      </c>
      <c r="K84" s="220"/>
      <c r="L84" s="209">
        <f t="shared" ref="L84" si="263">SUM(L83)</f>
        <v>3</v>
      </c>
      <c r="M84" s="209">
        <f t="shared" si="262"/>
        <v>0</v>
      </c>
      <c r="N84" s="209">
        <f t="shared" si="262"/>
        <v>1891578</v>
      </c>
      <c r="O84" s="209">
        <f t="shared" si="262"/>
        <v>142</v>
      </c>
      <c r="P84" s="209">
        <f t="shared" si="262"/>
        <v>48690437</v>
      </c>
      <c r="Q84" s="209">
        <f t="shared" si="262"/>
        <v>142</v>
      </c>
      <c r="R84" s="209">
        <f t="shared" si="262"/>
        <v>50582015</v>
      </c>
      <c r="S84" s="210"/>
      <c r="T84" s="209">
        <f t="shared" ref="T84" si="264">SUM(T83)</f>
        <v>175</v>
      </c>
      <c r="U84" s="209">
        <f t="shared" ref="U84" si="265">SUM(U83)</f>
        <v>61388189</v>
      </c>
      <c r="V84" s="203"/>
      <c r="W84" s="209">
        <f>SUM(W83)</f>
        <v>0</v>
      </c>
      <c r="X84" s="209">
        <f t="shared" ref="X84:AD84" si="266">SUM(X83)</f>
        <v>0</v>
      </c>
      <c r="Y84" s="209">
        <f t="shared" si="266"/>
        <v>0</v>
      </c>
      <c r="Z84" s="209">
        <f t="shared" si="266"/>
        <v>0</v>
      </c>
      <c r="AA84" s="211">
        <f t="shared" si="266"/>
        <v>0</v>
      </c>
      <c r="AB84" s="211">
        <f t="shared" si="266"/>
        <v>0</v>
      </c>
      <c r="AC84" s="209">
        <f t="shared" si="266"/>
        <v>0</v>
      </c>
      <c r="AD84" s="227">
        <f t="shared" si="266"/>
        <v>0</v>
      </c>
      <c r="AE84" s="220"/>
      <c r="AF84" s="209">
        <f t="shared" ref="AF84" si="267">SUM(AF83)</f>
        <v>0</v>
      </c>
      <c r="AG84" s="209">
        <f t="shared" ref="AG84:AL84" si="268">SUM(AG83)</f>
        <v>0</v>
      </c>
      <c r="AH84" s="209">
        <f t="shared" si="268"/>
        <v>0</v>
      </c>
      <c r="AI84" s="209">
        <f t="shared" si="268"/>
        <v>0</v>
      </c>
      <c r="AJ84" s="209">
        <f t="shared" si="268"/>
        <v>0</v>
      </c>
      <c r="AK84" s="209">
        <f t="shared" si="268"/>
        <v>0</v>
      </c>
      <c r="AL84" s="209">
        <f t="shared" si="268"/>
        <v>0</v>
      </c>
      <c r="AM84" s="210"/>
      <c r="AN84" s="209">
        <f t="shared" ref="AN84:AR84" si="269">SUM(AN83)</f>
        <v>0</v>
      </c>
      <c r="AO84" s="209">
        <f t="shared" si="269"/>
        <v>0</v>
      </c>
      <c r="AP84" s="203"/>
      <c r="AQ84" s="212">
        <f t="shared" si="269"/>
        <v>175</v>
      </c>
      <c r="AR84" s="213">
        <f t="shared" si="269"/>
        <v>61388189</v>
      </c>
    </row>
    <row r="85" spans="1:45" s="4" customFormat="1">
      <c r="A85" s="17"/>
      <c r="B85" s="9"/>
      <c r="C85" s="210"/>
      <c r="D85" s="210"/>
      <c r="E85" s="210"/>
      <c r="F85" s="210"/>
      <c r="G85" s="210"/>
      <c r="H85" s="210"/>
      <c r="I85" s="210"/>
      <c r="J85" s="220"/>
      <c r="K85" s="22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04"/>
      <c r="W85" s="210"/>
      <c r="X85" s="210"/>
      <c r="Y85" s="210"/>
      <c r="Z85" s="210"/>
      <c r="AA85" s="211"/>
      <c r="AB85" s="211"/>
      <c r="AC85" s="210"/>
      <c r="AD85" s="220"/>
      <c r="AE85" s="22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04"/>
      <c r="AQ85" s="228"/>
      <c r="AR85" s="229"/>
    </row>
    <row r="86" spans="1:45" ht="15" thickBot="1">
      <c r="A86" s="12"/>
      <c r="B86" s="10" t="s">
        <v>80</v>
      </c>
      <c r="C86" s="221">
        <f>C84+C82</f>
        <v>248</v>
      </c>
      <c r="D86" s="221">
        <f t="shared" ref="D86:J86" si="270">D84+D82</f>
        <v>12985618</v>
      </c>
      <c r="E86" s="221">
        <f t="shared" si="270"/>
        <v>22</v>
      </c>
      <c r="F86" s="221">
        <f t="shared" si="270"/>
        <v>8350594</v>
      </c>
      <c r="G86" s="221">
        <f t="shared" si="270"/>
        <v>0</v>
      </c>
      <c r="H86" s="221">
        <f t="shared" si="270"/>
        <v>0</v>
      </c>
      <c r="I86" s="221">
        <f t="shared" si="270"/>
        <v>270</v>
      </c>
      <c r="J86" s="221">
        <f t="shared" si="270"/>
        <v>21336212</v>
      </c>
      <c r="K86" s="220"/>
      <c r="L86" s="221">
        <f t="shared" ref="L86" si="271">L84+L82</f>
        <v>3</v>
      </c>
      <c r="M86" s="221">
        <f t="shared" ref="M86:R86" si="272">M84+M82</f>
        <v>0</v>
      </c>
      <c r="N86" s="221">
        <f t="shared" si="272"/>
        <v>1891578</v>
      </c>
      <c r="O86" s="221">
        <f t="shared" si="272"/>
        <v>490</v>
      </c>
      <c r="P86" s="221">
        <f t="shared" si="272"/>
        <v>63749817</v>
      </c>
      <c r="Q86" s="221">
        <f t="shared" si="272"/>
        <v>490</v>
      </c>
      <c r="R86" s="221">
        <f t="shared" si="272"/>
        <v>65641395</v>
      </c>
      <c r="S86" s="222"/>
      <c r="T86" s="221">
        <f t="shared" ref="T86:U86" si="273">T84+T82</f>
        <v>760</v>
      </c>
      <c r="U86" s="221">
        <f t="shared" si="273"/>
        <v>86977607</v>
      </c>
      <c r="V86" s="203"/>
      <c r="W86" s="221">
        <f>W84+W82</f>
        <v>0</v>
      </c>
      <c r="X86" s="221">
        <f t="shared" ref="X86:AD86" si="274">X84+X82</f>
        <v>0</v>
      </c>
      <c r="Y86" s="221">
        <f t="shared" si="274"/>
        <v>0</v>
      </c>
      <c r="Z86" s="221">
        <f t="shared" si="274"/>
        <v>0</v>
      </c>
      <c r="AA86" s="223">
        <f t="shared" si="274"/>
        <v>0</v>
      </c>
      <c r="AB86" s="223">
        <f t="shared" si="274"/>
        <v>0</v>
      </c>
      <c r="AC86" s="221">
        <f t="shared" si="274"/>
        <v>0</v>
      </c>
      <c r="AD86" s="221">
        <f t="shared" si="274"/>
        <v>0</v>
      </c>
      <c r="AE86" s="220"/>
      <c r="AF86" s="221">
        <f t="shared" ref="AF86" si="275">AF84+AF82</f>
        <v>0</v>
      </c>
      <c r="AG86" s="221">
        <f t="shared" ref="AG86:AL86" si="276">AG84+AG82</f>
        <v>0</v>
      </c>
      <c r="AH86" s="221">
        <f t="shared" si="276"/>
        <v>0</v>
      </c>
      <c r="AI86" s="221">
        <f t="shared" si="276"/>
        <v>0</v>
      </c>
      <c r="AJ86" s="221">
        <f t="shared" si="276"/>
        <v>0</v>
      </c>
      <c r="AK86" s="221">
        <f t="shared" si="276"/>
        <v>0</v>
      </c>
      <c r="AL86" s="221">
        <f t="shared" si="276"/>
        <v>0</v>
      </c>
      <c r="AM86" s="222"/>
      <c r="AN86" s="221">
        <f t="shared" ref="AN86:AR86" si="277">AN84+AN82</f>
        <v>0</v>
      </c>
      <c r="AO86" s="221">
        <f t="shared" si="277"/>
        <v>0</v>
      </c>
      <c r="AP86" s="203"/>
      <c r="AQ86" s="224">
        <f>AQ84+AQ82</f>
        <v>760</v>
      </c>
      <c r="AR86" s="225">
        <f t="shared" si="277"/>
        <v>86977607</v>
      </c>
    </row>
    <row r="87" spans="1:45" s="4" customFormat="1" ht="15" thickTop="1">
      <c r="A87" s="17"/>
      <c r="B87" s="9"/>
      <c r="C87" s="7"/>
      <c r="D87" s="7"/>
      <c r="E87" s="7"/>
      <c r="F87" s="7"/>
      <c r="G87" s="7"/>
      <c r="H87" s="7"/>
      <c r="I87" s="7"/>
      <c r="J87" s="13"/>
      <c r="K87" s="13"/>
      <c r="L87" s="7"/>
      <c r="M87" s="7"/>
      <c r="N87" s="7"/>
      <c r="O87" s="7"/>
      <c r="P87" s="7"/>
      <c r="Q87" s="7"/>
      <c r="R87" s="7"/>
      <c r="S87" s="7"/>
      <c r="T87" s="7"/>
      <c r="U87" s="7"/>
      <c r="W87" s="7"/>
      <c r="X87" s="7"/>
      <c r="Y87" s="7"/>
      <c r="Z87" s="7"/>
      <c r="AA87" s="80"/>
      <c r="AB87" s="80"/>
      <c r="AC87" s="7"/>
      <c r="AD87" s="13"/>
      <c r="AE87" s="13"/>
      <c r="AF87" s="7"/>
      <c r="AG87" s="7"/>
      <c r="AH87" s="7"/>
      <c r="AI87" s="7"/>
      <c r="AJ87" s="7"/>
      <c r="AK87" s="7"/>
      <c r="AL87" s="7"/>
      <c r="AM87" s="7"/>
      <c r="AN87" s="7"/>
      <c r="AO87" s="7"/>
      <c r="AQ87" s="106"/>
      <c r="AR87" s="14"/>
      <c r="AS87" s="14"/>
    </row>
    <row r="88" spans="1:45">
      <c r="A88" s="95" t="s">
        <v>170</v>
      </c>
      <c r="B88" s="201">
        <v>85543161</v>
      </c>
      <c r="AQ88" s="15"/>
    </row>
    <row r="89" spans="1:45">
      <c r="A89" s="95" t="s">
        <v>172</v>
      </c>
      <c r="B89" s="202">
        <f>AQ28</f>
        <v>442</v>
      </c>
    </row>
    <row r="90" spans="1:45">
      <c r="A90" s="95" t="s">
        <v>171</v>
      </c>
      <c r="B90" s="202">
        <f>AQ77+AQ86</f>
        <v>6813</v>
      </c>
    </row>
    <row r="91" spans="1:45">
      <c r="A91" s="95" t="s">
        <v>173</v>
      </c>
      <c r="B91" s="202">
        <f>AR77+AR86</f>
        <v>3705493448</v>
      </c>
      <c r="D91" s="203"/>
    </row>
    <row r="92" spans="1:45">
      <c r="AR92" s="203"/>
    </row>
  </sheetData>
  <mergeCells count="29">
    <mergeCell ref="C4:U4"/>
    <mergeCell ref="C5:J5"/>
    <mergeCell ref="T6:T7"/>
    <mergeCell ref="U6:U7"/>
    <mergeCell ref="G6:H6"/>
    <mergeCell ref="E6:F6"/>
    <mergeCell ref="C6:D6"/>
    <mergeCell ref="I6:J6"/>
    <mergeCell ref="T5:U5"/>
    <mergeCell ref="O6:P6"/>
    <mergeCell ref="Q6:R6"/>
    <mergeCell ref="L5:R5"/>
    <mergeCell ref="L6:N6"/>
    <mergeCell ref="AQ6:AQ7"/>
    <mergeCell ref="AR6:AR7"/>
    <mergeCell ref="AQ4:AR5"/>
    <mergeCell ref="AI6:AJ6"/>
    <mergeCell ref="AK6:AL6"/>
    <mergeCell ref="AN6:AN7"/>
    <mergeCell ref="AO6:AO7"/>
    <mergeCell ref="W4:AO4"/>
    <mergeCell ref="W5:AD5"/>
    <mergeCell ref="AN5:AO5"/>
    <mergeCell ref="Y6:Z6"/>
    <mergeCell ref="W6:X6"/>
    <mergeCell ref="AC6:AD6"/>
    <mergeCell ref="AA6:AB6"/>
    <mergeCell ref="AF6:AH6"/>
    <mergeCell ref="AF5:AL5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7B63-9E08-4226-98DC-E134E6DC4B5D}">
  <sheetPr codeName="Sheet4"/>
  <dimension ref="A1:S74"/>
  <sheetViews>
    <sheetView topLeftCell="A61" zoomScaleNormal="100" workbookViewId="0">
      <selection activeCell="D39" sqref="D39"/>
    </sheetView>
  </sheetViews>
  <sheetFormatPr defaultRowHeight="14.5"/>
  <cols>
    <col min="1" max="1" width="37.81640625" customWidth="1"/>
    <col min="2" max="2" width="11.81640625" customWidth="1"/>
    <col min="3" max="3" width="18.54296875" customWidth="1"/>
  </cols>
  <sheetData>
    <row r="1" spans="1:19" ht="42.65" customHeight="1">
      <c r="A1" s="466" t="s">
        <v>236</v>
      </c>
      <c r="B1" s="466"/>
      <c r="C1" s="466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19" ht="19">
      <c r="A2" s="468" t="s">
        <v>135</v>
      </c>
      <c r="B2" s="468"/>
      <c r="C2" s="468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</row>
    <row r="3" spans="1:19" ht="15.5">
      <c r="A3" s="469" t="s">
        <v>121</v>
      </c>
      <c r="B3" s="469"/>
      <c r="C3" s="469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</row>
    <row r="4" spans="1:19" ht="15.5">
      <c r="A4" s="248"/>
      <c r="B4" s="248"/>
      <c r="C4" s="248"/>
    </row>
    <row r="5" spans="1:19" ht="15.5">
      <c r="A5" s="249" t="s">
        <v>174</v>
      </c>
      <c r="B5" s="248"/>
      <c r="C5" s="248"/>
    </row>
    <row r="6" spans="1:19" ht="15" thickBot="1"/>
    <row r="7" spans="1:19" ht="15.5" thickBot="1">
      <c r="A7" s="250" t="s">
        <v>175</v>
      </c>
      <c r="B7" s="470" t="s">
        <v>176</v>
      </c>
      <c r="C7" s="471"/>
    </row>
    <row r="8" spans="1:19" ht="16" thickBot="1">
      <c r="A8" s="251"/>
      <c r="B8" s="252" t="s">
        <v>6</v>
      </c>
      <c r="C8" s="253" t="s">
        <v>89</v>
      </c>
    </row>
    <row r="9" spans="1:19" ht="12" customHeight="1">
      <c r="A9" s="254"/>
      <c r="B9" s="298"/>
      <c r="C9" s="306"/>
    </row>
    <row r="10" spans="1:19" ht="15" customHeight="1">
      <c r="A10" s="255" t="s">
        <v>8</v>
      </c>
      <c r="B10" s="299"/>
      <c r="C10" s="307"/>
      <c r="G10" s="424"/>
    </row>
    <row r="11" spans="1:19" ht="15" customHeight="1">
      <c r="A11" s="256" t="s">
        <v>122</v>
      </c>
      <c r="B11" s="388">
        <f>'OEFIA Detail'!O28</f>
        <v>3524</v>
      </c>
      <c r="C11" s="389">
        <f>'OEFIA Detail'!P28+'OEFIA Detail'!B87</f>
        <v>1760952390</v>
      </c>
    </row>
    <row r="12" spans="1:19" ht="15" customHeight="1">
      <c r="A12" s="256" t="s">
        <v>177</v>
      </c>
      <c r="B12" s="410">
        <f>'OEFIA Detail'!L28</f>
        <v>252</v>
      </c>
      <c r="C12" s="389">
        <f>'OEFIA Detail'!N28</f>
        <v>27915364</v>
      </c>
    </row>
    <row r="13" spans="1:19" ht="15" customHeight="1">
      <c r="A13" s="257" t="s">
        <v>1</v>
      </c>
      <c r="B13" s="388">
        <f>'OEFIA Detail'!E28</f>
        <v>94</v>
      </c>
      <c r="C13" s="389">
        <f>'OEFIA Detail'!F28</f>
        <v>63912051</v>
      </c>
    </row>
    <row r="14" spans="1:19" ht="15" customHeight="1">
      <c r="A14" s="257" t="s">
        <v>0</v>
      </c>
      <c r="B14" s="388">
        <f>'OEFIA Detail'!C28</f>
        <v>1060</v>
      </c>
      <c r="C14" s="389">
        <f>'OEFIA Detail'!D28</f>
        <v>454399901</v>
      </c>
    </row>
    <row r="15" spans="1:19" ht="15" customHeight="1">
      <c r="A15" s="257" t="s">
        <v>178</v>
      </c>
      <c r="B15" s="388">
        <f>'OEFIA Detail'!G28</f>
        <v>7</v>
      </c>
      <c r="C15" s="389">
        <f>'OEFIA Detail'!H28</f>
        <v>1611230</v>
      </c>
    </row>
    <row r="16" spans="1:19" ht="15" customHeight="1">
      <c r="A16" s="256" t="s">
        <v>93</v>
      </c>
      <c r="B16" s="300">
        <f>SUM(B13:B15)</f>
        <v>1161</v>
      </c>
      <c r="C16" s="308">
        <f>SUM(C13:C15)</f>
        <v>519923182</v>
      </c>
    </row>
    <row r="17" spans="1:5" ht="15" customHeight="1" thickBot="1">
      <c r="A17" s="258" t="s">
        <v>179</v>
      </c>
      <c r="B17" s="259">
        <f>B11+B16</f>
        <v>4685</v>
      </c>
      <c r="C17" s="309">
        <f>C11+C12+C16</f>
        <v>2308790936</v>
      </c>
    </row>
    <row r="18" spans="1:5" ht="15" customHeight="1">
      <c r="A18" s="260" t="s">
        <v>116</v>
      </c>
      <c r="B18" s="390">
        <f>'OEFIA Detail'!T36</f>
        <v>242</v>
      </c>
      <c r="C18" s="391">
        <f>'OEFIA Detail'!U36</f>
        <v>134463389</v>
      </c>
    </row>
    <row r="19" spans="1:5" ht="15" customHeight="1" thickBot="1">
      <c r="A19" s="261" t="s">
        <v>124</v>
      </c>
      <c r="B19" s="259">
        <f>SUM(B17:B18)</f>
        <v>4927</v>
      </c>
      <c r="C19" s="309">
        <f>C17+C18</f>
        <v>2443254325</v>
      </c>
    </row>
    <row r="20" spans="1:5" ht="15" customHeight="1">
      <c r="A20" s="254"/>
      <c r="B20" s="301"/>
      <c r="C20" s="310"/>
    </row>
    <row r="21" spans="1:5" ht="15" customHeight="1">
      <c r="A21" s="255" t="s">
        <v>34</v>
      </c>
      <c r="B21" s="302"/>
      <c r="C21" s="311"/>
    </row>
    <row r="22" spans="1:5" ht="15" customHeight="1">
      <c r="A22" s="256" t="s">
        <v>180</v>
      </c>
      <c r="B22" s="300">
        <f>B27-B24</f>
        <v>226</v>
      </c>
      <c r="C22" s="308">
        <f>C27-C24</f>
        <v>559286583</v>
      </c>
    </row>
    <row r="23" spans="1:5" ht="15" customHeight="1">
      <c r="A23" s="256" t="s">
        <v>181</v>
      </c>
      <c r="B23" s="388"/>
      <c r="C23" s="389"/>
    </row>
    <row r="24" spans="1:5" ht="15" customHeight="1">
      <c r="A24" s="256" t="s">
        <v>182</v>
      </c>
      <c r="B24" s="388">
        <f>'OEFIA Detail'!Q45</f>
        <v>0</v>
      </c>
      <c r="C24" s="389">
        <f>'OEFIA Detail'!R45</f>
        <v>75000</v>
      </c>
      <c r="E24" s="303"/>
    </row>
    <row r="25" spans="1:5" ht="15" customHeight="1">
      <c r="A25" s="256" t="s">
        <v>183</v>
      </c>
      <c r="B25" s="392"/>
      <c r="C25" s="389"/>
    </row>
    <row r="26" spans="1:5" ht="15" customHeight="1" thickBot="1">
      <c r="A26" s="256" t="s">
        <v>184</v>
      </c>
      <c r="B26" s="388"/>
      <c r="C26" s="393"/>
    </row>
    <row r="27" spans="1:5" ht="15" customHeight="1">
      <c r="A27" s="262" t="s">
        <v>185</v>
      </c>
      <c r="B27" s="411">
        <f>'OEFIA Detail'!T47</f>
        <v>226</v>
      </c>
      <c r="C27" s="412">
        <f>'OEFIA Detail'!U47</f>
        <v>559361583</v>
      </c>
    </row>
    <row r="28" spans="1:5" ht="15" customHeight="1">
      <c r="A28" s="263"/>
      <c r="B28" s="264"/>
      <c r="C28" s="310"/>
    </row>
    <row r="29" spans="1:5" ht="15" customHeight="1">
      <c r="A29" s="265" t="s">
        <v>186</v>
      </c>
      <c r="B29" s="266"/>
      <c r="C29" s="312"/>
    </row>
    <row r="30" spans="1:5" ht="15" customHeight="1">
      <c r="A30" s="267" t="s">
        <v>187</v>
      </c>
      <c r="B30" s="394">
        <f>SUM('OEFIA Detail'!T50:T61)</f>
        <v>446</v>
      </c>
      <c r="C30" s="389">
        <f>SUM('OEFIA Detail'!U50:U61)</f>
        <v>84991304</v>
      </c>
    </row>
    <row r="31" spans="1:5" ht="15" customHeight="1">
      <c r="A31" s="267" t="s">
        <v>188</v>
      </c>
      <c r="B31" s="394">
        <f>'OEFIA Detail'!T63</f>
        <v>77</v>
      </c>
      <c r="C31" s="389">
        <f>'OEFIA Detail'!U63</f>
        <v>20459296</v>
      </c>
    </row>
    <row r="32" spans="1:5" ht="15" customHeight="1">
      <c r="A32" s="267" t="s">
        <v>189</v>
      </c>
      <c r="B32" s="394">
        <f>'OEFIA Detail'!T67+'OEFIA Detail'!T72</f>
        <v>104</v>
      </c>
      <c r="C32" s="389">
        <f>'OEFIA Detail'!U67+'OEFIA Detail'!U72</f>
        <v>290137118</v>
      </c>
    </row>
    <row r="33" spans="1:3" ht="15" customHeight="1">
      <c r="A33" s="267" t="s">
        <v>190</v>
      </c>
      <c r="B33" s="394"/>
      <c r="C33" s="389"/>
    </row>
    <row r="34" spans="1:3" ht="15" customHeight="1">
      <c r="A34" s="267" t="s">
        <v>191</v>
      </c>
      <c r="B34" s="394">
        <v>0</v>
      </c>
      <c r="C34" s="389">
        <f>'OEFIA Detail'!U65</f>
        <v>96830</v>
      </c>
    </row>
    <row r="35" spans="1:3" ht="15" customHeight="1" thickBot="1">
      <c r="A35" s="267" t="s">
        <v>192</v>
      </c>
      <c r="B35" s="397">
        <f>'OEFIA Detail'!T74-'Actuals; Direct'!B30-'Actuals; Direct'!B31-'Actuals; Direct'!B32-'Actuals; Direct'!B33-'Actuals; Direct'!B34</f>
        <v>185</v>
      </c>
      <c r="C35" s="398">
        <f>'OEFIA Detail'!U74-'Actuals; Direct'!C30-'Actuals; Direct'!C31-'Actuals; Direct'!C32-'Actuals; Direct'!C33-'Actuals; Direct'!C34</f>
        <v>97198036</v>
      </c>
    </row>
    <row r="36" spans="1:3" ht="15" customHeight="1" thickBot="1">
      <c r="A36" s="268" t="s">
        <v>193</v>
      </c>
      <c r="B36" s="395">
        <f>SUM(B30:B35)</f>
        <v>812</v>
      </c>
      <c r="C36" s="396">
        <f>SUM(C30:C35)</f>
        <v>492882584</v>
      </c>
    </row>
    <row r="37" spans="1:3" ht="15" customHeight="1">
      <c r="A37" s="269" t="s">
        <v>194</v>
      </c>
      <c r="B37" s="270">
        <f>B19+B27+B36</f>
        <v>5965</v>
      </c>
      <c r="C37" s="314">
        <f>C19+C27+C36</f>
        <v>3495498492</v>
      </c>
    </row>
    <row r="38" spans="1:3" ht="15" customHeight="1">
      <c r="A38" s="263"/>
      <c r="B38" s="327" t="s">
        <v>226</v>
      </c>
      <c r="C38" s="328">
        <v>370370</v>
      </c>
    </row>
    <row r="39" spans="1:3" ht="15" customHeight="1">
      <c r="A39" s="265" t="s">
        <v>195</v>
      </c>
      <c r="B39" s="266" t="s">
        <v>196</v>
      </c>
      <c r="C39" s="313"/>
    </row>
    <row r="40" spans="1:3" ht="15" customHeight="1">
      <c r="A40" s="267" t="s">
        <v>149</v>
      </c>
      <c r="B40" s="399">
        <f>'Actuals; NRSA Detail'!K13</f>
        <v>585</v>
      </c>
      <c r="C40" s="389">
        <f>'OEFIA Detail'!U81</f>
        <v>25589418</v>
      </c>
    </row>
    <row r="41" spans="1:3" ht="15" customHeight="1" thickBot="1">
      <c r="A41" s="267" t="s">
        <v>150</v>
      </c>
      <c r="B41" s="399">
        <f>'Actuals; NRSA Detail'!K18</f>
        <v>1004</v>
      </c>
      <c r="C41" s="400">
        <f>'OEFIA Detail'!U83</f>
        <v>61388189</v>
      </c>
    </row>
    <row r="42" spans="1:3" ht="15" customHeight="1">
      <c r="A42" s="262" t="s">
        <v>197</v>
      </c>
      <c r="B42" s="271">
        <f>SUM(B40:B41)</f>
        <v>1589</v>
      </c>
      <c r="C42" s="314">
        <f>SUM(C40:C41)</f>
        <v>86977607</v>
      </c>
    </row>
    <row r="43" spans="1:3" ht="15" customHeight="1">
      <c r="A43" s="272" t="s">
        <v>158</v>
      </c>
      <c r="B43" s="273"/>
      <c r="C43" s="315"/>
    </row>
    <row r="44" spans="1:3" ht="15" customHeight="1">
      <c r="A44" s="274" t="s">
        <v>198</v>
      </c>
      <c r="B44" s="275"/>
      <c r="C44" s="316"/>
    </row>
    <row r="45" spans="1:3" ht="15" customHeight="1">
      <c r="A45" s="276" t="s">
        <v>199</v>
      </c>
      <c r="B45" s="277"/>
      <c r="C45" s="317"/>
    </row>
    <row r="46" spans="1:3" ht="15" customHeight="1">
      <c r="A46" s="272" t="s">
        <v>158</v>
      </c>
      <c r="B46" s="273"/>
      <c r="C46" s="318"/>
    </row>
    <row r="47" spans="1:3" ht="15" customHeight="1">
      <c r="A47" s="274" t="s">
        <v>200</v>
      </c>
      <c r="B47" s="275"/>
      <c r="C47" s="316"/>
    </row>
    <row r="48" spans="1:3" ht="15" customHeight="1">
      <c r="A48" s="274" t="s">
        <v>201</v>
      </c>
      <c r="B48" s="275"/>
      <c r="C48" s="316"/>
    </row>
    <row r="49" spans="1:3" ht="15" customHeight="1">
      <c r="A49" s="276" t="s">
        <v>202</v>
      </c>
      <c r="B49" s="277"/>
      <c r="C49" s="317"/>
    </row>
    <row r="50" spans="1:3" ht="15" customHeight="1">
      <c r="A50" s="272" t="s">
        <v>158</v>
      </c>
      <c r="B50" s="273"/>
      <c r="C50" s="318"/>
    </row>
    <row r="51" spans="1:3" ht="15" customHeight="1">
      <c r="A51" s="274" t="s">
        <v>203</v>
      </c>
      <c r="B51" s="278"/>
      <c r="C51" s="316"/>
    </row>
    <row r="52" spans="1:3" ht="15" customHeight="1">
      <c r="A52" s="263"/>
      <c r="B52" s="279"/>
      <c r="C52" s="319"/>
    </row>
    <row r="53" spans="1:3" ht="15" customHeight="1">
      <c r="A53" s="265" t="s">
        <v>204</v>
      </c>
      <c r="B53" s="273"/>
      <c r="C53" s="318"/>
    </row>
    <row r="54" spans="1:3" ht="15" customHeight="1">
      <c r="A54" s="267" t="s">
        <v>205</v>
      </c>
      <c r="B54" s="278"/>
      <c r="C54" s="316"/>
    </row>
    <row r="55" spans="1:3" ht="15" customHeight="1">
      <c r="A55" s="276" t="s">
        <v>206</v>
      </c>
      <c r="B55" s="277"/>
      <c r="C55" s="317"/>
    </row>
    <row r="56" spans="1:3" ht="15" customHeight="1">
      <c r="A56" s="276" t="s">
        <v>207</v>
      </c>
      <c r="B56" s="277"/>
      <c r="C56" s="317"/>
    </row>
    <row r="57" spans="1:3" ht="15" customHeight="1">
      <c r="A57" s="276" t="s">
        <v>208</v>
      </c>
      <c r="B57" s="277"/>
      <c r="C57" s="317"/>
    </row>
    <row r="58" spans="1:3" ht="15" customHeight="1">
      <c r="A58" s="272" t="s">
        <v>158</v>
      </c>
      <c r="B58" s="273"/>
      <c r="C58" s="318"/>
    </row>
    <row r="59" spans="1:3" ht="15" customHeight="1">
      <c r="A59" s="274" t="s">
        <v>209</v>
      </c>
      <c r="B59" s="278"/>
      <c r="C59" s="320">
        <v>0</v>
      </c>
    </row>
    <row r="60" spans="1:3" ht="15" customHeight="1">
      <c r="A60" s="276" t="s">
        <v>210</v>
      </c>
      <c r="B60" s="277"/>
      <c r="C60" s="317"/>
    </row>
    <row r="61" spans="1:3" ht="15" customHeight="1">
      <c r="A61" s="274" t="s">
        <v>211</v>
      </c>
      <c r="B61" s="278"/>
      <c r="C61" s="316"/>
    </row>
    <row r="62" spans="1:3" ht="15" customHeight="1">
      <c r="A62" s="274" t="s">
        <v>212</v>
      </c>
      <c r="B62" s="278"/>
      <c r="C62" s="316"/>
    </row>
    <row r="63" spans="1:3" ht="15" customHeight="1" thickBot="1">
      <c r="A63" s="272" t="s">
        <v>158</v>
      </c>
      <c r="B63" s="280"/>
      <c r="C63" s="321"/>
    </row>
    <row r="64" spans="1:3" ht="15" customHeight="1">
      <c r="A64" s="281" t="s">
        <v>213</v>
      </c>
      <c r="B64" s="305"/>
      <c r="C64" s="326">
        <f>C37+C42+C38</f>
        <v>3582846469</v>
      </c>
    </row>
    <row r="65" spans="1:5" ht="15" customHeight="1">
      <c r="A65" s="282" t="s">
        <v>214</v>
      </c>
      <c r="B65" s="283"/>
      <c r="C65" s="322"/>
    </row>
    <row r="66" spans="1:5" ht="15" customHeight="1" thickBot="1">
      <c r="A66" s="284" t="s">
        <v>215</v>
      </c>
      <c r="B66" s="285"/>
      <c r="C66" s="323"/>
    </row>
    <row r="67" spans="1:5" ht="15" customHeight="1">
      <c r="A67" s="286" t="s">
        <v>216</v>
      </c>
      <c r="B67" s="287"/>
      <c r="C67" s="288"/>
    </row>
    <row r="68" spans="1:5" ht="15" customHeight="1" thickBot="1">
      <c r="A68" s="284" t="s">
        <v>217</v>
      </c>
      <c r="B68" s="285"/>
      <c r="C68" s="323"/>
    </row>
    <row r="69" spans="1:5" ht="15" customHeight="1">
      <c r="A69" s="286" t="s">
        <v>212</v>
      </c>
      <c r="B69" s="304"/>
      <c r="C69" s="324"/>
      <c r="E69" s="413"/>
    </row>
    <row r="70" spans="1:5" ht="15" customHeight="1" thickBot="1">
      <c r="A70" s="284" t="s">
        <v>218</v>
      </c>
      <c r="B70" s="285"/>
      <c r="C70" s="325"/>
    </row>
    <row r="71" spans="1:5" ht="15" thickBot="1"/>
    <row r="72" spans="1:5" ht="16" thickBot="1">
      <c r="A72" s="289" t="s">
        <v>219</v>
      </c>
      <c r="B72" s="290">
        <f>B37+B42</f>
        <v>7554</v>
      </c>
      <c r="C72" s="291">
        <f>C42+C37+C38</f>
        <v>3582846469</v>
      </c>
    </row>
    <row r="73" spans="1:5" ht="16" thickBot="1">
      <c r="A73" s="289" t="s">
        <v>220</v>
      </c>
      <c r="B73" s="292">
        <f>'OEFIA Detail'!T76+'OEFIA Detail'!T85</f>
        <v>6725</v>
      </c>
      <c r="C73" s="291">
        <f>C64</f>
        <v>3582846469</v>
      </c>
    </row>
    <row r="74" spans="1:5">
      <c r="A74" s="293"/>
      <c r="C74" s="294"/>
    </row>
  </sheetData>
  <mergeCells count="4">
    <mergeCell ref="A1:S1"/>
    <mergeCell ref="A2:S2"/>
    <mergeCell ref="A3:S3"/>
    <mergeCell ref="B7:C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F4BC-1472-4A8D-9D8D-B72A0782EC92}">
  <sheetPr codeName="Sheet7"/>
  <dimension ref="A1:E72"/>
  <sheetViews>
    <sheetView showGridLines="0" topLeftCell="A61" workbookViewId="0">
      <selection activeCell="D39" sqref="D39"/>
    </sheetView>
  </sheetViews>
  <sheetFormatPr defaultRowHeight="12.5"/>
  <cols>
    <col min="1" max="1" width="54.81640625" style="78" customWidth="1"/>
    <col min="2" max="2" width="13.81640625" style="78" customWidth="1"/>
    <col min="3" max="3" width="20.54296875" style="78" customWidth="1"/>
    <col min="4" max="6" width="13.81640625" style="78" customWidth="1"/>
    <col min="7" max="247" width="8.81640625" style="78"/>
    <col min="248" max="248" width="54.81640625" style="78" customWidth="1"/>
    <col min="249" max="249" width="13.81640625" style="78" customWidth="1"/>
    <col min="250" max="251" width="20.54296875" style="78" customWidth="1"/>
    <col min="252" max="252" width="13.81640625" style="78" customWidth="1"/>
    <col min="253" max="253" width="20.54296875" style="78" customWidth="1"/>
    <col min="254" max="254" width="13.81640625" style="78" customWidth="1"/>
    <col min="255" max="255" width="20.54296875" style="78" customWidth="1"/>
    <col min="256" max="256" width="13.81640625" style="78" customWidth="1"/>
    <col min="257" max="257" width="20.54296875" style="78" customWidth="1"/>
    <col min="258" max="259" width="13.81640625" style="78" customWidth="1"/>
    <col min="260" max="261" width="17.81640625" style="78" customWidth="1"/>
    <col min="262" max="262" width="13.81640625" style="78" customWidth="1"/>
    <col min="263" max="503" width="8.81640625" style="78"/>
    <col min="504" max="504" width="54.81640625" style="78" customWidth="1"/>
    <col min="505" max="505" width="13.81640625" style="78" customWidth="1"/>
    <col min="506" max="507" width="20.54296875" style="78" customWidth="1"/>
    <col min="508" max="508" width="13.81640625" style="78" customWidth="1"/>
    <col min="509" max="509" width="20.54296875" style="78" customWidth="1"/>
    <col min="510" max="510" width="13.81640625" style="78" customWidth="1"/>
    <col min="511" max="511" width="20.54296875" style="78" customWidth="1"/>
    <col min="512" max="512" width="13.81640625" style="78" customWidth="1"/>
    <col min="513" max="513" width="20.54296875" style="78" customWidth="1"/>
    <col min="514" max="515" width="13.81640625" style="78" customWidth="1"/>
    <col min="516" max="517" width="17.81640625" style="78" customWidth="1"/>
    <col min="518" max="518" width="13.81640625" style="78" customWidth="1"/>
    <col min="519" max="759" width="8.81640625" style="78"/>
    <col min="760" max="760" width="54.81640625" style="78" customWidth="1"/>
    <col min="761" max="761" width="13.81640625" style="78" customWidth="1"/>
    <col min="762" max="763" width="20.54296875" style="78" customWidth="1"/>
    <col min="764" max="764" width="13.81640625" style="78" customWidth="1"/>
    <col min="765" max="765" width="20.54296875" style="78" customWidth="1"/>
    <col min="766" max="766" width="13.81640625" style="78" customWidth="1"/>
    <col min="767" max="767" width="20.54296875" style="78" customWidth="1"/>
    <col min="768" max="768" width="13.81640625" style="78" customWidth="1"/>
    <col min="769" max="769" width="20.54296875" style="78" customWidth="1"/>
    <col min="770" max="771" width="13.81640625" style="78" customWidth="1"/>
    <col min="772" max="773" width="17.81640625" style="78" customWidth="1"/>
    <col min="774" max="774" width="13.81640625" style="78" customWidth="1"/>
    <col min="775" max="1015" width="8.81640625" style="78"/>
    <col min="1016" max="1016" width="54.81640625" style="78" customWidth="1"/>
    <col min="1017" max="1017" width="13.81640625" style="78" customWidth="1"/>
    <col min="1018" max="1019" width="20.54296875" style="78" customWidth="1"/>
    <col min="1020" max="1020" width="13.81640625" style="78" customWidth="1"/>
    <col min="1021" max="1021" width="20.54296875" style="78" customWidth="1"/>
    <col min="1022" max="1022" width="13.81640625" style="78" customWidth="1"/>
    <col min="1023" max="1023" width="20.54296875" style="78" customWidth="1"/>
    <col min="1024" max="1024" width="13.81640625" style="78" customWidth="1"/>
    <col min="1025" max="1025" width="20.54296875" style="78" customWidth="1"/>
    <col min="1026" max="1027" width="13.81640625" style="78" customWidth="1"/>
    <col min="1028" max="1029" width="17.81640625" style="78" customWidth="1"/>
    <col min="1030" max="1030" width="13.81640625" style="78" customWidth="1"/>
    <col min="1031" max="1271" width="8.81640625" style="78"/>
    <col min="1272" max="1272" width="54.81640625" style="78" customWidth="1"/>
    <col min="1273" max="1273" width="13.81640625" style="78" customWidth="1"/>
    <col min="1274" max="1275" width="20.54296875" style="78" customWidth="1"/>
    <col min="1276" max="1276" width="13.81640625" style="78" customWidth="1"/>
    <col min="1277" max="1277" width="20.54296875" style="78" customWidth="1"/>
    <col min="1278" max="1278" width="13.81640625" style="78" customWidth="1"/>
    <col min="1279" max="1279" width="20.54296875" style="78" customWidth="1"/>
    <col min="1280" max="1280" width="13.81640625" style="78" customWidth="1"/>
    <col min="1281" max="1281" width="20.54296875" style="78" customWidth="1"/>
    <col min="1282" max="1283" width="13.81640625" style="78" customWidth="1"/>
    <col min="1284" max="1285" width="17.81640625" style="78" customWidth="1"/>
    <col min="1286" max="1286" width="13.81640625" style="78" customWidth="1"/>
    <col min="1287" max="1527" width="8.81640625" style="78"/>
    <col min="1528" max="1528" width="54.81640625" style="78" customWidth="1"/>
    <col min="1529" max="1529" width="13.81640625" style="78" customWidth="1"/>
    <col min="1530" max="1531" width="20.54296875" style="78" customWidth="1"/>
    <col min="1532" max="1532" width="13.81640625" style="78" customWidth="1"/>
    <col min="1533" max="1533" width="20.54296875" style="78" customWidth="1"/>
    <col min="1534" max="1534" width="13.81640625" style="78" customWidth="1"/>
    <col min="1535" max="1535" width="20.54296875" style="78" customWidth="1"/>
    <col min="1536" max="1536" width="13.81640625" style="78" customWidth="1"/>
    <col min="1537" max="1537" width="20.54296875" style="78" customWidth="1"/>
    <col min="1538" max="1539" width="13.81640625" style="78" customWidth="1"/>
    <col min="1540" max="1541" width="17.81640625" style="78" customWidth="1"/>
    <col min="1542" max="1542" width="13.81640625" style="78" customWidth="1"/>
    <col min="1543" max="1783" width="8.81640625" style="78"/>
    <col min="1784" max="1784" width="54.81640625" style="78" customWidth="1"/>
    <col min="1785" max="1785" width="13.81640625" style="78" customWidth="1"/>
    <col min="1786" max="1787" width="20.54296875" style="78" customWidth="1"/>
    <col min="1788" max="1788" width="13.81640625" style="78" customWidth="1"/>
    <col min="1789" max="1789" width="20.54296875" style="78" customWidth="1"/>
    <col min="1790" max="1790" width="13.81640625" style="78" customWidth="1"/>
    <col min="1791" max="1791" width="20.54296875" style="78" customWidth="1"/>
    <col min="1792" max="1792" width="13.81640625" style="78" customWidth="1"/>
    <col min="1793" max="1793" width="20.54296875" style="78" customWidth="1"/>
    <col min="1794" max="1795" width="13.81640625" style="78" customWidth="1"/>
    <col min="1796" max="1797" width="17.81640625" style="78" customWidth="1"/>
    <col min="1798" max="1798" width="13.81640625" style="78" customWidth="1"/>
    <col min="1799" max="2039" width="8.81640625" style="78"/>
    <col min="2040" max="2040" width="54.81640625" style="78" customWidth="1"/>
    <col min="2041" max="2041" width="13.81640625" style="78" customWidth="1"/>
    <col min="2042" max="2043" width="20.54296875" style="78" customWidth="1"/>
    <col min="2044" max="2044" width="13.81640625" style="78" customWidth="1"/>
    <col min="2045" max="2045" width="20.54296875" style="78" customWidth="1"/>
    <col min="2046" max="2046" width="13.81640625" style="78" customWidth="1"/>
    <col min="2047" max="2047" width="20.54296875" style="78" customWidth="1"/>
    <col min="2048" max="2048" width="13.81640625" style="78" customWidth="1"/>
    <col min="2049" max="2049" width="20.54296875" style="78" customWidth="1"/>
    <col min="2050" max="2051" width="13.81640625" style="78" customWidth="1"/>
    <col min="2052" max="2053" width="17.81640625" style="78" customWidth="1"/>
    <col min="2054" max="2054" width="13.81640625" style="78" customWidth="1"/>
    <col min="2055" max="2295" width="8.81640625" style="78"/>
    <col min="2296" max="2296" width="54.81640625" style="78" customWidth="1"/>
    <col min="2297" max="2297" width="13.81640625" style="78" customWidth="1"/>
    <col min="2298" max="2299" width="20.54296875" style="78" customWidth="1"/>
    <col min="2300" max="2300" width="13.81640625" style="78" customWidth="1"/>
    <col min="2301" max="2301" width="20.54296875" style="78" customWidth="1"/>
    <col min="2302" max="2302" width="13.81640625" style="78" customWidth="1"/>
    <col min="2303" max="2303" width="20.54296875" style="78" customWidth="1"/>
    <col min="2304" max="2304" width="13.81640625" style="78" customWidth="1"/>
    <col min="2305" max="2305" width="20.54296875" style="78" customWidth="1"/>
    <col min="2306" max="2307" width="13.81640625" style="78" customWidth="1"/>
    <col min="2308" max="2309" width="17.81640625" style="78" customWidth="1"/>
    <col min="2310" max="2310" width="13.81640625" style="78" customWidth="1"/>
    <col min="2311" max="2551" width="8.81640625" style="78"/>
    <col min="2552" max="2552" width="54.81640625" style="78" customWidth="1"/>
    <col min="2553" max="2553" width="13.81640625" style="78" customWidth="1"/>
    <col min="2554" max="2555" width="20.54296875" style="78" customWidth="1"/>
    <col min="2556" max="2556" width="13.81640625" style="78" customWidth="1"/>
    <col min="2557" max="2557" width="20.54296875" style="78" customWidth="1"/>
    <col min="2558" max="2558" width="13.81640625" style="78" customWidth="1"/>
    <col min="2559" max="2559" width="20.54296875" style="78" customWidth="1"/>
    <col min="2560" max="2560" width="13.81640625" style="78" customWidth="1"/>
    <col min="2561" max="2561" width="20.54296875" style="78" customWidth="1"/>
    <col min="2562" max="2563" width="13.81640625" style="78" customWidth="1"/>
    <col min="2564" max="2565" width="17.81640625" style="78" customWidth="1"/>
    <col min="2566" max="2566" width="13.81640625" style="78" customWidth="1"/>
    <col min="2567" max="2807" width="8.81640625" style="78"/>
    <col min="2808" max="2808" width="54.81640625" style="78" customWidth="1"/>
    <col min="2809" max="2809" width="13.81640625" style="78" customWidth="1"/>
    <col min="2810" max="2811" width="20.54296875" style="78" customWidth="1"/>
    <col min="2812" max="2812" width="13.81640625" style="78" customWidth="1"/>
    <col min="2813" max="2813" width="20.54296875" style="78" customWidth="1"/>
    <col min="2814" max="2814" width="13.81640625" style="78" customWidth="1"/>
    <col min="2815" max="2815" width="20.54296875" style="78" customWidth="1"/>
    <col min="2816" max="2816" width="13.81640625" style="78" customWidth="1"/>
    <col min="2817" max="2817" width="20.54296875" style="78" customWidth="1"/>
    <col min="2818" max="2819" width="13.81640625" style="78" customWidth="1"/>
    <col min="2820" max="2821" width="17.81640625" style="78" customWidth="1"/>
    <col min="2822" max="2822" width="13.81640625" style="78" customWidth="1"/>
    <col min="2823" max="3063" width="8.81640625" style="78"/>
    <col min="3064" max="3064" width="54.81640625" style="78" customWidth="1"/>
    <col min="3065" max="3065" width="13.81640625" style="78" customWidth="1"/>
    <col min="3066" max="3067" width="20.54296875" style="78" customWidth="1"/>
    <col min="3068" max="3068" width="13.81640625" style="78" customWidth="1"/>
    <col min="3069" max="3069" width="20.54296875" style="78" customWidth="1"/>
    <col min="3070" max="3070" width="13.81640625" style="78" customWidth="1"/>
    <col min="3071" max="3071" width="20.54296875" style="78" customWidth="1"/>
    <col min="3072" max="3072" width="13.81640625" style="78" customWidth="1"/>
    <col min="3073" max="3073" width="20.54296875" style="78" customWidth="1"/>
    <col min="3074" max="3075" width="13.81640625" style="78" customWidth="1"/>
    <col min="3076" max="3077" width="17.81640625" style="78" customWidth="1"/>
    <col min="3078" max="3078" width="13.81640625" style="78" customWidth="1"/>
    <col min="3079" max="3319" width="8.81640625" style="78"/>
    <col min="3320" max="3320" width="54.81640625" style="78" customWidth="1"/>
    <col min="3321" max="3321" width="13.81640625" style="78" customWidth="1"/>
    <col min="3322" max="3323" width="20.54296875" style="78" customWidth="1"/>
    <col min="3324" max="3324" width="13.81640625" style="78" customWidth="1"/>
    <col min="3325" max="3325" width="20.54296875" style="78" customWidth="1"/>
    <col min="3326" max="3326" width="13.81640625" style="78" customWidth="1"/>
    <col min="3327" max="3327" width="20.54296875" style="78" customWidth="1"/>
    <col min="3328" max="3328" width="13.81640625" style="78" customWidth="1"/>
    <col min="3329" max="3329" width="20.54296875" style="78" customWidth="1"/>
    <col min="3330" max="3331" width="13.81640625" style="78" customWidth="1"/>
    <col min="3332" max="3333" width="17.81640625" style="78" customWidth="1"/>
    <col min="3334" max="3334" width="13.81640625" style="78" customWidth="1"/>
    <col min="3335" max="3575" width="8.81640625" style="78"/>
    <col min="3576" max="3576" width="54.81640625" style="78" customWidth="1"/>
    <col min="3577" max="3577" width="13.81640625" style="78" customWidth="1"/>
    <col min="3578" max="3579" width="20.54296875" style="78" customWidth="1"/>
    <col min="3580" max="3580" width="13.81640625" style="78" customWidth="1"/>
    <col min="3581" max="3581" width="20.54296875" style="78" customWidth="1"/>
    <col min="3582" max="3582" width="13.81640625" style="78" customWidth="1"/>
    <col min="3583" max="3583" width="20.54296875" style="78" customWidth="1"/>
    <col min="3584" max="3584" width="13.81640625" style="78" customWidth="1"/>
    <col min="3585" max="3585" width="20.54296875" style="78" customWidth="1"/>
    <col min="3586" max="3587" width="13.81640625" style="78" customWidth="1"/>
    <col min="3588" max="3589" width="17.81640625" style="78" customWidth="1"/>
    <col min="3590" max="3590" width="13.81640625" style="78" customWidth="1"/>
    <col min="3591" max="3831" width="8.81640625" style="78"/>
    <col min="3832" max="3832" width="54.81640625" style="78" customWidth="1"/>
    <col min="3833" max="3833" width="13.81640625" style="78" customWidth="1"/>
    <col min="3834" max="3835" width="20.54296875" style="78" customWidth="1"/>
    <col min="3836" max="3836" width="13.81640625" style="78" customWidth="1"/>
    <col min="3837" max="3837" width="20.54296875" style="78" customWidth="1"/>
    <col min="3838" max="3838" width="13.81640625" style="78" customWidth="1"/>
    <col min="3839" max="3839" width="20.54296875" style="78" customWidth="1"/>
    <col min="3840" max="3840" width="13.81640625" style="78" customWidth="1"/>
    <col min="3841" max="3841" width="20.54296875" style="78" customWidth="1"/>
    <col min="3842" max="3843" width="13.81640625" style="78" customWidth="1"/>
    <col min="3844" max="3845" width="17.81640625" style="78" customWidth="1"/>
    <col min="3846" max="3846" width="13.81640625" style="78" customWidth="1"/>
    <col min="3847" max="4087" width="8.81640625" style="78"/>
    <col min="4088" max="4088" width="54.81640625" style="78" customWidth="1"/>
    <col min="4089" max="4089" width="13.81640625" style="78" customWidth="1"/>
    <col min="4090" max="4091" width="20.54296875" style="78" customWidth="1"/>
    <col min="4092" max="4092" width="13.81640625" style="78" customWidth="1"/>
    <col min="4093" max="4093" width="20.54296875" style="78" customWidth="1"/>
    <col min="4094" max="4094" width="13.81640625" style="78" customWidth="1"/>
    <col min="4095" max="4095" width="20.54296875" style="78" customWidth="1"/>
    <col min="4096" max="4096" width="13.81640625" style="78" customWidth="1"/>
    <col min="4097" max="4097" width="20.54296875" style="78" customWidth="1"/>
    <col min="4098" max="4099" width="13.81640625" style="78" customWidth="1"/>
    <col min="4100" max="4101" width="17.81640625" style="78" customWidth="1"/>
    <col min="4102" max="4102" width="13.81640625" style="78" customWidth="1"/>
    <col min="4103" max="4343" width="8.81640625" style="78"/>
    <col min="4344" max="4344" width="54.81640625" style="78" customWidth="1"/>
    <col min="4345" max="4345" width="13.81640625" style="78" customWidth="1"/>
    <col min="4346" max="4347" width="20.54296875" style="78" customWidth="1"/>
    <col min="4348" max="4348" width="13.81640625" style="78" customWidth="1"/>
    <col min="4349" max="4349" width="20.54296875" style="78" customWidth="1"/>
    <col min="4350" max="4350" width="13.81640625" style="78" customWidth="1"/>
    <col min="4351" max="4351" width="20.54296875" style="78" customWidth="1"/>
    <col min="4352" max="4352" width="13.81640625" style="78" customWidth="1"/>
    <col min="4353" max="4353" width="20.54296875" style="78" customWidth="1"/>
    <col min="4354" max="4355" width="13.81640625" style="78" customWidth="1"/>
    <col min="4356" max="4357" width="17.81640625" style="78" customWidth="1"/>
    <col min="4358" max="4358" width="13.81640625" style="78" customWidth="1"/>
    <col min="4359" max="4599" width="8.81640625" style="78"/>
    <col min="4600" max="4600" width="54.81640625" style="78" customWidth="1"/>
    <col min="4601" max="4601" width="13.81640625" style="78" customWidth="1"/>
    <col min="4602" max="4603" width="20.54296875" style="78" customWidth="1"/>
    <col min="4604" max="4604" width="13.81640625" style="78" customWidth="1"/>
    <col min="4605" max="4605" width="20.54296875" style="78" customWidth="1"/>
    <col min="4606" max="4606" width="13.81640625" style="78" customWidth="1"/>
    <col min="4607" max="4607" width="20.54296875" style="78" customWidth="1"/>
    <col min="4608" max="4608" width="13.81640625" style="78" customWidth="1"/>
    <col min="4609" max="4609" width="20.54296875" style="78" customWidth="1"/>
    <col min="4610" max="4611" width="13.81640625" style="78" customWidth="1"/>
    <col min="4612" max="4613" width="17.81640625" style="78" customWidth="1"/>
    <col min="4614" max="4614" width="13.81640625" style="78" customWidth="1"/>
    <col min="4615" max="4855" width="8.81640625" style="78"/>
    <col min="4856" max="4856" width="54.81640625" style="78" customWidth="1"/>
    <col min="4857" max="4857" width="13.81640625" style="78" customWidth="1"/>
    <col min="4858" max="4859" width="20.54296875" style="78" customWidth="1"/>
    <col min="4860" max="4860" width="13.81640625" style="78" customWidth="1"/>
    <col min="4861" max="4861" width="20.54296875" style="78" customWidth="1"/>
    <col min="4862" max="4862" width="13.81640625" style="78" customWidth="1"/>
    <col min="4863" max="4863" width="20.54296875" style="78" customWidth="1"/>
    <col min="4864" max="4864" width="13.81640625" style="78" customWidth="1"/>
    <col min="4865" max="4865" width="20.54296875" style="78" customWidth="1"/>
    <col min="4866" max="4867" width="13.81640625" style="78" customWidth="1"/>
    <col min="4868" max="4869" width="17.81640625" style="78" customWidth="1"/>
    <col min="4870" max="4870" width="13.81640625" style="78" customWidth="1"/>
    <col min="4871" max="5111" width="8.81640625" style="78"/>
    <col min="5112" max="5112" width="54.81640625" style="78" customWidth="1"/>
    <col min="5113" max="5113" width="13.81640625" style="78" customWidth="1"/>
    <col min="5114" max="5115" width="20.54296875" style="78" customWidth="1"/>
    <col min="5116" max="5116" width="13.81640625" style="78" customWidth="1"/>
    <col min="5117" max="5117" width="20.54296875" style="78" customWidth="1"/>
    <col min="5118" max="5118" width="13.81640625" style="78" customWidth="1"/>
    <col min="5119" max="5119" width="20.54296875" style="78" customWidth="1"/>
    <col min="5120" max="5120" width="13.81640625" style="78" customWidth="1"/>
    <col min="5121" max="5121" width="20.54296875" style="78" customWidth="1"/>
    <col min="5122" max="5123" width="13.81640625" style="78" customWidth="1"/>
    <col min="5124" max="5125" width="17.81640625" style="78" customWidth="1"/>
    <col min="5126" max="5126" width="13.81640625" style="78" customWidth="1"/>
    <col min="5127" max="5367" width="8.81640625" style="78"/>
    <col min="5368" max="5368" width="54.81640625" style="78" customWidth="1"/>
    <col min="5369" max="5369" width="13.81640625" style="78" customWidth="1"/>
    <col min="5370" max="5371" width="20.54296875" style="78" customWidth="1"/>
    <col min="5372" max="5372" width="13.81640625" style="78" customWidth="1"/>
    <col min="5373" max="5373" width="20.54296875" style="78" customWidth="1"/>
    <col min="5374" max="5374" width="13.81640625" style="78" customWidth="1"/>
    <col min="5375" max="5375" width="20.54296875" style="78" customWidth="1"/>
    <col min="5376" max="5376" width="13.81640625" style="78" customWidth="1"/>
    <col min="5377" max="5377" width="20.54296875" style="78" customWidth="1"/>
    <col min="5378" max="5379" width="13.81640625" style="78" customWidth="1"/>
    <col min="5380" max="5381" width="17.81640625" style="78" customWidth="1"/>
    <col min="5382" max="5382" width="13.81640625" style="78" customWidth="1"/>
    <col min="5383" max="5623" width="8.81640625" style="78"/>
    <col min="5624" max="5624" width="54.81640625" style="78" customWidth="1"/>
    <col min="5625" max="5625" width="13.81640625" style="78" customWidth="1"/>
    <col min="5626" max="5627" width="20.54296875" style="78" customWidth="1"/>
    <col min="5628" max="5628" width="13.81640625" style="78" customWidth="1"/>
    <col min="5629" max="5629" width="20.54296875" style="78" customWidth="1"/>
    <col min="5630" max="5630" width="13.81640625" style="78" customWidth="1"/>
    <col min="5631" max="5631" width="20.54296875" style="78" customWidth="1"/>
    <col min="5632" max="5632" width="13.81640625" style="78" customWidth="1"/>
    <col min="5633" max="5633" width="20.54296875" style="78" customWidth="1"/>
    <col min="5634" max="5635" width="13.81640625" style="78" customWidth="1"/>
    <col min="5636" max="5637" width="17.81640625" style="78" customWidth="1"/>
    <col min="5638" max="5638" width="13.81640625" style="78" customWidth="1"/>
    <col min="5639" max="5879" width="8.81640625" style="78"/>
    <col min="5880" max="5880" width="54.81640625" style="78" customWidth="1"/>
    <col min="5881" max="5881" width="13.81640625" style="78" customWidth="1"/>
    <col min="5882" max="5883" width="20.54296875" style="78" customWidth="1"/>
    <col min="5884" max="5884" width="13.81640625" style="78" customWidth="1"/>
    <col min="5885" max="5885" width="20.54296875" style="78" customWidth="1"/>
    <col min="5886" max="5886" width="13.81640625" style="78" customWidth="1"/>
    <col min="5887" max="5887" width="20.54296875" style="78" customWidth="1"/>
    <col min="5888" max="5888" width="13.81640625" style="78" customWidth="1"/>
    <col min="5889" max="5889" width="20.54296875" style="78" customWidth="1"/>
    <col min="5890" max="5891" width="13.81640625" style="78" customWidth="1"/>
    <col min="5892" max="5893" width="17.81640625" style="78" customWidth="1"/>
    <col min="5894" max="5894" width="13.81640625" style="78" customWidth="1"/>
    <col min="5895" max="6135" width="8.81640625" style="78"/>
    <col min="6136" max="6136" width="54.81640625" style="78" customWidth="1"/>
    <col min="6137" max="6137" width="13.81640625" style="78" customWidth="1"/>
    <col min="6138" max="6139" width="20.54296875" style="78" customWidth="1"/>
    <col min="6140" max="6140" width="13.81640625" style="78" customWidth="1"/>
    <col min="6141" max="6141" width="20.54296875" style="78" customWidth="1"/>
    <col min="6142" max="6142" width="13.81640625" style="78" customWidth="1"/>
    <col min="6143" max="6143" width="20.54296875" style="78" customWidth="1"/>
    <col min="6144" max="6144" width="13.81640625" style="78" customWidth="1"/>
    <col min="6145" max="6145" width="20.54296875" style="78" customWidth="1"/>
    <col min="6146" max="6147" width="13.81640625" style="78" customWidth="1"/>
    <col min="6148" max="6149" width="17.81640625" style="78" customWidth="1"/>
    <col min="6150" max="6150" width="13.81640625" style="78" customWidth="1"/>
    <col min="6151" max="6391" width="8.81640625" style="78"/>
    <col min="6392" max="6392" width="54.81640625" style="78" customWidth="1"/>
    <col min="6393" max="6393" width="13.81640625" style="78" customWidth="1"/>
    <col min="6394" max="6395" width="20.54296875" style="78" customWidth="1"/>
    <col min="6396" max="6396" width="13.81640625" style="78" customWidth="1"/>
    <col min="6397" max="6397" width="20.54296875" style="78" customWidth="1"/>
    <col min="6398" max="6398" width="13.81640625" style="78" customWidth="1"/>
    <col min="6399" max="6399" width="20.54296875" style="78" customWidth="1"/>
    <col min="6400" max="6400" width="13.81640625" style="78" customWidth="1"/>
    <col min="6401" max="6401" width="20.54296875" style="78" customWidth="1"/>
    <col min="6402" max="6403" width="13.81640625" style="78" customWidth="1"/>
    <col min="6404" max="6405" width="17.81640625" style="78" customWidth="1"/>
    <col min="6406" max="6406" width="13.81640625" style="78" customWidth="1"/>
    <col min="6407" max="6647" width="8.81640625" style="78"/>
    <col min="6648" max="6648" width="54.81640625" style="78" customWidth="1"/>
    <col min="6649" max="6649" width="13.81640625" style="78" customWidth="1"/>
    <col min="6650" max="6651" width="20.54296875" style="78" customWidth="1"/>
    <col min="6652" max="6652" width="13.81640625" style="78" customWidth="1"/>
    <col min="6653" max="6653" width="20.54296875" style="78" customWidth="1"/>
    <col min="6654" max="6654" width="13.81640625" style="78" customWidth="1"/>
    <col min="6655" max="6655" width="20.54296875" style="78" customWidth="1"/>
    <col min="6656" max="6656" width="13.81640625" style="78" customWidth="1"/>
    <col min="6657" max="6657" width="20.54296875" style="78" customWidth="1"/>
    <col min="6658" max="6659" width="13.81640625" style="78" customWidth="1"/>
    <col min="6660" max="6661" width="17.81640625" style="78" customWidth="1"/>
    <col min="6662" max="6662" width="13.81640625" style="78" customWidth="1"/>
    <col min="6663" max="6903" width="8.81640625" style="78"/>
    <col min="6904" max="6904" width="54.81640625" style="78" customWidth="1"/>
    <col min="6905" max="6905" width="13.81640625" style="78" customWidth="1"/>
    <col min="6906" max="6907" width="20.54296875" style="78" customWidth="1"/>
    <col min="6908" max="6908" width="13.81640625" style="78" customWidth="1"/>
    <col min="6909" max="6909" width="20.54296875" style="78" customWidth="1"/>
    <col min="6910" max="6910" width="13.81640625" style="78" customWidth="1"/>
    <col min="6911" max="6911" width="20.54296875" style="78" customWidth="1"/>
    <col min="6912" max="6912" width="13.81640625" style="78" customWidth="1"/>
    <col min="6913" max="6913" width="20.54296875" style="78" customWidth="1"/>
    <col min="6914" max="6915" width="13.81640625" style="78" customWidth="1"/>
    <col min="6916" max="6917" width="17.81640625" style="78" customWidth="1"/>
    <col min="6918" max="6918" width="13.81640625" style="78" customWidth="1"/>
    <col min="6919" max="7159" width="8.81640625" style="78"/>
    <col min="7160" max="7160" width="54.81640625" style="78" customWidth="1"/>
    <col min="7161" max="7161" width="13.81640625" style="78" customWidth="1"/>
    <col min="7162" max="7163" width="20.54296875" style="78" customWidth="1"/>
    <col min="7164" max="7164" width="13.81640625" style="78" customWidth="1"/>
    <col min="7165" max="7165" width="20.54296875" style="78" customWidth="1"/>
    <col min="7166" max="7166" width="13.81640625" style="78" customWidth="1"/>
    <col min="7167" max="7167" width="20.54296875" style="78" customWidth="1"/>
    <col min="7168" max="7168" width="13.81640625" style="78" customWidth="1"/>
    <col min="7169" max="7169" width="20.54296875" style="78" customWidth="1"/>
    <col min="7170" max="7171" width="13.81640625" style="78" customWidth="1"/>
    <col min="7172" max="7173" width="17.81640625" style="78" customWidth="1"/>
    <col min="7174" max="7174" width="13.81640625" style="78" customWidth="1"/>
    <col min="7175" max="7415" width="8.81640625" style="78"/>
    <col min="7416" max="7416" width="54.81640625" style="78" customWidth="1"/>
    <col min="7417" max="7417" width="13.81640625" style="78" customWidth="1"/>
    <col min="7418" max="7419" width="20.54296875" style="78" customWidth="1"/>
    <col min="7420" max="7420" width="13.81640625" style="78" customWidth="1"/>
    <col min="7421" max="7421" width="20.54296875" style="78" customWidth="1"/>
    <col min="7422" max="7422" width="13.81640625" style="78" customWidth="1"/>
    <col min="7423" max="7423" width="20.54296875" style="78" customWidth="1"/>
    <col min="7424" max="7424" width="13.81640625" style="78" customWidth="1"/>
    <col min="7425" max="7425" width="20.54296875" style="78" customWidth="1"/>
    <col min="7426" max="7427" width="13.81640625" style="78" customWidth="1"/>
    <col min="7428" max="7429" width="17.81640625" style="78" customWidth="1"/>
    <col min="7430" max="7430" width="13.81640625" style="78" customWidth="1"/>
    <col min="7431" max="7671" width="8.81640625" style="78"/>
    <col min="7672" max="7672" width="54.81640625" style="78" customWidth="1"/>
    <col min="7673" max="7673" width="13.81640625" style="78" customWidth="1"/>
    <col min="7674" max="7675" width="20.54296875" style="78" customWidth="1"/>
    <col min="7676" max="7676" width="13.81640625" style="78" customWidth="1"/>
    <col min="7677" max="7677" width="20.54296875" style="78" customWidth="1"/>
    <col min="7678" max="7678" width="13.81640625" style="78" customWidth="1"/>
    <col min="7679" max="7679" width="20.54296875" style="78" customWidth="1"/>
    <col min="7680" max="7680" width="13.81640625" style="78" customWidth="1"/>
    <col min="7681" max="7681" width="20.54296875" style="78" customWidth="1"/>
    <col min="7682" max="7683" width="13.81640625" style="78" customWidth="1"/>
    <col min="7684" max="7685" width="17.81640625" style="78" customWidth="1"/>
    <col min="7686" max="7686" width="13.81640625" style="78" customWidth="1"/>
    <col min="7687" max="7927" width="8.81640625" style="78"/>
    <col min="7928" max="7928" width="54.81640625" style="78" customWidth="1"/>
    <col min="7929" max="7929" width="13.81640625" style="78" customWidth="1"/>
    <col min="7930" max="7931" width="20.54296875" style="78" customWidth="1"/>
    <col min="7932" max="7932" width="13.81640625" style="78" customWidth="1"/>
    <col min="7933" max="7933" width="20.54296875" style="78" customWidth="1"/>
    <col min="7934" max="7934" width="13.81640625" style="78" customWidth="1"/>
    <col min="7935" max="7935" width="20.54296875" style="78" customWidth="1"/>
    <col min="7936" max="7936" width="13.81640625" style="78" customWidth="1"/>
    <col min="7937" max="7937" width="20.54296875" style="78" customWidth="1"/>
    <col min="7938" max="7939" width="13.81640625" style="78" customWidth="1"/>
    <col min="7940" max="7941" width="17.81640625" style="78" customWidth="1"/>
    <col min="7942" max="7942" width="13.81640625" style="78" customWidth="1"/>
    <col min="7943" max="8183" width="8.81640625" style="78"/>
    <col min="8184" max="8184" width="54.81640625" style="78" customWidth="1"/>
    <col min="8185" max="8185" width="13.81640625" style="78" customWidth="1"/>
    <col min="8186" max="8187" width="20.54296875" style="78" customWidth="1"/>
    <col min="8188" max="8188" width="13.81640625" style="78" customWidth="1"/>
    <col min="8189" max="8189" width="20.54296875" style="78" customWidth="1"/>
    <col min="8190" max="8190" width="13.81640625" style="78" customWidth="1"/>
    <col min="8191" max="8191" width="20.54296875" style="78" customWidth="1"/>
    <col min="8192" max="8192" width="13.81640625" style="78" customWidth="1"/>
    <col min="8193" max="8193" width="20.54296875" style="78" customWidth="1"/>
    <col min="8194" max="8195" width="13.81640625" style="78" customWidth="1"/>
    <col min="8196" max="8197" width="17.81640625" style="78" customWidth="1"/>
    <col min="8198" max="8198" width="13.81640625" style="78" customWidth="1"/>
    <col min="8199" max="8439" width="8.81640625" style="78"/>
    <col min="8440" max="8440" width="54.81640625" style="78" customWidth="1"/>
    <col min="8441" max="8441" width="13.81640625" style="78" customWidth="1"/>
    <col min="8442" max="8443" width="20.54296875" style="78" customWidth="1"/>
    <col min="8444" max="8444" width="13.81640625" style="78" customWidth="1"/>
    <col min="8445" max="8445" width="20.54296875" style="78" customWidth="1"/>
    <col min="8446" max="8446" width="13.81640625" style="78" customWidth="1"/>
    <col min="8447" max="8447" width="20.54296875" style="78" customWidth="1"/>
    <col min="8448" max="8448" width="13.81640625" style="78" customWidth="1"/>
    <col min="8449" max="8449" width="20.54296875" style="78" customWidth="1"/>
    <col min="8450" max="8451" width="13.81640625" style="78" customWidth="1"/>
    <col min="8452" max="8453" width="17.81640625" style="78" customWidth="1"/>
    <col min="8454" max="8454" width="13.81640625" style="78" customWidth="1"/>
    <col min="8455" max="8695" width="8.81640625" style="78"/>
    <col min="8696" max="8696" width="54.81640625" style="78" customWidth="1"/>
    <col min="8697" max="8697" width="13.81640625" style="78" customWidth="1"/>
    <col min="8698" max="8699" width="20.54296875" style="78" customWidth="1"/>
    <col min="8700" max="8700" width="13.81640625" style="78" customWidth="1"/>
    <col min="8701" max="8701" width="20.54296875" style="78" customWidth="1"/>
    <col min="8702" max="8702" width="13.81640625" style="78" customWidth="1"/>
    <col min="8703" max="8703" width="20.54296875" style="78" customWidth="1"/>
    <col min="8704" max="8704" width="13.81640625" style="78" customWidth="1"/>
    <col min="8705" max="8705" width="20.54296875" style="78" customWidth="1"/>
    <col min="8706" max="8707" width="13.81640625" style="78" customWidth="1"/>
    <col min="8708" max="8709" width="17.81640625" style="78" customWidth="1"/>
    <col min="8710" max="8710" width="13.81640625" style="78" customWidth="1"/>
    <col min="8711" max="8951" width="8.81640625" style="78"/>
    <col min="8952" max="8952" width="54.81640625" style="78" customWidth="1"/>
    <col min="8953" max="8953" width="13.81640625" style="78" customWidth="1"/>
    <col min="8954" max="8955" width="20.54296875" style="78" customWidth="1"/>
    <col min="8956" max="8956" width="13.81640625" style="78" customWidth="1"/>
    <col min="8957" max="8957" width="20.54296875" style="78" customWidth="1"/>
    <col min="8958" max="8958" width="13.81640625" style="78" customWidth="1"/>
    <col min="8959" max="8959" width="20.54296875" style="78" customWidth="1"/>
    <col min="8960" max="8960" width="13.81640625" style="78" customWidth="1"/>
    <col min="8961" max="8961" width="20.54296875" style="78" customWidth="1"/>
    <col min="8962" max="8963" width="13.81640625" style="78" customWidth="1"/>
    <col min="8964" max="8965" width="17.81640625" style="78" customWidth="1"/>
    <col min="8966" max="8966" width="13.81640625" style="78" customWidth="1"/>
    <col min="8967" max="9207" width="8.81640625" style="78"/>
    <col min="9208" max="9208" width="54.81640625" style="78" customWidth="1"/>
    <col min="9209" max="9209" width="13.81640625" style="78" customWidth="1"/>
    <col min="9210" max="9211" width="20.54296875" style="78" customWidth="1"/>
    <col min="9212" max="9212" width="13.81640625" style="78" customWidth="1"/>
    <col min="9213" max="9213" width="20.54296875" style="78" customWidth="1"/>
    <col min="9214" max="9214" width="13.81640625" style="78" customWidth="1"/>
    <col min="9215" max="9215" width="20.54296875" style="78" customWidth="1"/>
    <col min="9216" max="9216" width="13.81640625" style="78" customWidth="1"/>
    <col min="9217" max="9217" width="20.54296875" style="78" customWidth="1"/>
    <col min="9218" max="9219" width="13.81640625" style="78" customWidth="1"/>
    <col min="9220" max="9221" width="17.81640625" style="78" customWidth="1"/>
    <col min="9222" max="9222" width="13.81640625" style="78" customWidth="1"/>
    <col min="9223" max="9463" width="8.81640625" style="78"/>
    <col min="9464" max="9464" width="54.81640625" style="78" customWidth="1"/>
    <col min="9465" max="9465" width="13.81640625" style="78" customWidth="1"/>
    <col min="9466" max="9467" width="20.54296875" style="78" customWidth="1"/>
    <col min="9468" max="9468" width="13.81640625" style="78" customWidth="1"/>
    <col min="9469" max="9469" width="20.54296875" style="78" customWidth="1"/>
    <col min="9470" max="9470" width="13.81640625" style="78" customWidth="1"/>
    <col min="9471" max="9471" width="20.54296875" style="78" customWidth="1"/>
    <col min="9472" max="9472" width="13.81640625" style="78" customWidth="1"/>
    <col min="9473" max="9473" width="20.54296875" style="78" customWidth="1"/>
    <col min="9474" max="9475" width="13.81640625" style="78" customWidth="1"/>
    <col min="9476" max="9477" width="17.81640625" style="78" customWidth="1"/>
    <col min="9478" max="9478" width="13.81640625" style="78" customWidth="1"/>
    <col min="9479" max="9719" width="8.81640625" style="78"/>
    <col min="9720" max="9720" width="54.81640625" style="78" customWidth="1"/>
    <col min="9721" max="9721" width="13.81640625" style="78" customWidth="1"/>
    <col min="9722" max="9723" width="20.54296875" style="78" customWidth="1"/>
    <col min="9724" max="9724" width="13.81640625" style="78" customWidth="1"/>
    <col min="9725" max="9725" width="20.54296875" style="78" customWidth="1"/>
    <col min="9726" max="9726" width="13.81640625" style="78" customWidth="1"/>
    <col min="9727" max="9727" width="20.54296875" style="78" customWidth="1"/>
    <col min="9728" max="9728" width="13.81640625" style="78" customWidth="1"/>
    <col min="9729" max="9729" width="20.54296875" style="78" customWidth="1"/>
    <col min="9730" max="9731" width="13.81640625" style="78" customWidth="1"/>
    <col min="9732" max="9733" width="17.81640625" style="78" customWidth="1"/>
    <col min="9734" max="9734" width="13.81640625" style="78" customWidth="1"/>
    <col min="9735" max="9975" width="8.81640625" style="78"/>
    <col min="9976" max="9976" width="54.81640625" style="78" customWidth="1"/>
    <col min="9977" max="9977" width="13.81640625" style="78" customWidth="1"/>
    <col min="9978" max="9979" width="20.54296875" style="78" customWidth="1"/>
    <col min="9980" max="9980" width="13.81640625" style="78" customWidth="1"/>
    <col min="9981" max="9981" width="20.54296875" style="78" customWidth="1"/>
    <col min="9982" max="9982" width="13.81640625" style="78" customWidth="1"/>
    <col min="9983" max="9983" width="20.54296875" style="78" customWidth="1"/>
    <col min="9984" max="9984" width="13.81640625" style="78" customWidth="1"/>
    <col min="9985" max="9985" width="20.54296875" style="78" customWidth="1"/>
    <col min="9986" max="9987" width="13.81640625" style="78" customWidth="1"/>
    <col min="9988" max="9989" width="17.81640625" style="78" customWidth="1"/>
    <col min="9990" max="9990" width="13.81640625" style="78" customWidth="1"/>
    <col min="9991" max="10231" width="8.81640625" style="78"/>
    <col min="10232" max="10232" width="54.81640625" style="78" customWidth="1"/>
    <col min="10233" max="10233" width="13.81640625" style="78" customWidth="1"/>
    <col min="10234" max="10235" width="20.54296875" style="78" customWidth="1"/>
    <col min="10236" max="10236" width="13.81640625" style="78" customWidth="1"/>
    <col min="10237" max="10237" width="20.54296875" style="78" customWidth="1"/>
    <col min="10238" max="10238" width="13.81640625" style="78" customWidth="1"/>
    <col min="10239" max="10239" width="20.54296875" style="78" customWidth="1"/>
    <col min="10240" max="10240" width="13.81640625" style="78" customWidth="1"/>
    <col min="10241" max="10241" width="20.54296875" style="78" customWidth="1"/>
    <col min="10242" max="10243" width="13.81640625" style="78" customWidth="1"/>
    <col min="10244" max="10245" width="17.81640625" style="78" customWidth="1"/>
    <col min="10246" max="10246" width="13.81640625" style="78" customWidth="1"/>
    <col min="10247" max="10487" width="8.81640625" style="78"/>
    <col min="10488" max="10488" width="54.81640625" style="78" customWidth="1"/>
    <col min="10489" max="10489" width="13.81640625" style="78" customWidth="1"/>
    <col min="10490" max="10491" width="20.54296875" style="78" customWidth="1"/>
    <col min="10492" max="10492" width="13.81640625" style="78" customWidth="1"/>
    <col min="10493" max="10493" width="20.54296875" style="78" customWidth="1"/>
    <col min="10494" max="10494" width="13.81640625" style="78" customWidth="1"/>
    <col min="10495" max="10495" width="20.54296875" style="78" customWidth="1"/>
    <col min="10496" max="10496" width="13.81640625" style="78" customWidth="1"/>
    <col min="10497" max="10497" width="20.54296875" style="78" customWidth="1"/>
    <col min="10498" max="10499" width="13.81640625" style="78" customWidth="1"/>
    <col min="10500" max="10501" width="17.81640625" style="78" customWidth="1"/>
    <col min="10502" max="10502" width="13.81640625" style="78" customWidth="1"/>
    <col min="10503" max="10743" width="8.81640625" style="78"/>
    <col min="10744" max="10744" width="54.81640625" style="78" customWidth="1"/>
    <col min="10745" max="10745" width="13.81640625" style="78" customWidth="1"/>
    <col min="10746" max="10747" width="20.54296875" style="78" customWidth="1"/>
    <col min="10748" max="10748" width="13.81640625" style="78" customWidth="1"/>
    <col min="10749" max="10749" width="20.54296875" style="78" customWidth="1"/>
    <col min="10750" max="10750" width="13.81640625" style="78" customWidth="1"/>
    <col min="10751" max="10751" width="20.54296875" style="78" customWidth="1"/>
    <col min="10752" max="10752" width="13.81640625" style="78" customWidth="1"/>
    <col min="10753" max="10753" width="20.54296875" style="78" customWidth="1"/>
    <col min="10754" max="10755" width="13.81640625" style="78" customWidth="1"/>
    <col min="10756" max="10757" width="17.81640625" style="78" customWidth="1"/>
    <col min="10758" max="10758" width="13.81640625" style="78" customWidth="1"/>
    <col min="10759" max="10999" width="8.81640625" style="78"/>
    <col min="11000" max="11000" width="54.81640625" style="78" customWidth="1"/>
    <col min="11001" max="11001" width="13.81640625" style="78" customWidth="1"/>
    <col min="11002" max="11003" width="20.54296875" style="78" customWidth="1"/>
    <col min="11004" max="11004" width="13.81640625" style="78" customWidth="1"/>
    <col min="11005" max="11005" width="20.54296875" style="78" customWidth="1"/>
    <col min="11006" max="11006" width="13.81640625" style="78" customWidth="1"/>
    <col min="11007" max="11007" width="20.54296875" style="78" customWidth="1"/>
    <col min="11008" max="11008" width="13.81640625" style="78" customWidth="1"/>
    <col min="11009" max="11009" width="20.54296875" style="78" customWidth="1"/>
    <col min="11010" max="11011" width="13.81640625" style="78" customWidth="1"/>
    <col min="11012" max="11013" width="17.81640625" style="78" customWidth="1"/>
    <col min="11014" max="11014" width="13.81640625" style="78" customWidth="1"/>
    <col min="11015" max="11255" width="8.81640625" style="78"/>
    <col min="11256" max="11256" width="54.81640625" style="78" customWidth="1"/>
    <col min="11257" max="11257" width="13.81640625" style="78" customWidth="1"/>
    <col min="11258" max="11259" width="20.54296875" style="78" customWidth="1"/>
    <col min="11260" max="11260" width="13.81640625" style="78" customWidth="1"/>
    <col min="11261" max="11261" width="20.54296875" style="78" customWidth="1"/>
    <col min="11262" max="11262" width="13.81640625" style="78" customWidth="1"/>
    <col min="11263" max="11263" width="20.54296875" style="78" customWidth="1"/>
    <col min="11264" max="11264" width="13.81640625" style="78" customWidth="1"/>
    <col min="11265" max="11265" width="20.54296875" style="78" customWidth="1"/>
    <col min="11266" max="11267" width="13.81640625" style="78" customWidth="1"/>
    <col min="11268" max="11269" width="17.81640625" style="78" customWidth="1"/>
    <col min="11270" max="11270" width="13.81640625" style="78" customWidth="1"/>
    <col min="11271" max="11511" width="8.81640625" style="78"/>
    <col min="11512" max="11512" width="54.81640625" style="78" customWidth="1"/>
    <col min="11513" max="11513" width="13.81640625" style="78" customWidth="1"/>
    <col min="11514" max="11515" width="20.54296875" style="78" customWidth="1"/>
    <col min="11516" max="11516" width="13.81640625" style="78" customWidth="1"/>
    <col min="11517" max="11517" width="20.54296875" style="78" customWidth="1"/>
    <col min="11518" max="11518" width="13.81640625" style="78" customWidth="1"/>
    <col min="11519" max="11519" width="20.54296875" style="78" customWidth="1"/>
    <col min="11520" max="11520" width="13.81640625" style="78" customWidth="1"/>
    <col min="11521" max="11521" width="20.54296875" style="78" customWidth="1"/>
    <col min="11522" max="11523" width="13.81640625" style="78" customWidth="1"/>
    <col min="11524" max="11525" width="17.81640625" style="78" customWidth="1"/>
    <col min="11526" max="11526" width="13.81640625" style="78" customWidth="1"/>
    <col min="11527" max="11767" width="8.81640625" style="78"/>
    <col min="11768" max="11768" width="54.81640625" style="78" customWidth="1"/>
    <col min="11769" max="11769" width="13.81640625" style="78" customWidth="1"/>
    <col min="11770" max="11771" width="20.54296875" style="78" customWidth="1"/>
    <col min="11772" max="11772" width="13.81640625" style="78" customWidth="1"/>
    <col min="11773" max="11773" width="20.54296875" style="78" customWidth="1"/>
    <col min="11774" max="11774" width="13.81640625" style="78" customWidth="1"/>
    <col min="11775" max="11775" width="20.54296875" style="78" customWidth="1"/>
    <col min="11776" max="11776" width="13.81640625" style="78" customWidth="1"/>
    <col min="11777" max="11777" width="20.54296875" style="78" customWidth="1"/>
    <col min="11778" max="11779" width="13.81640625" style="78" customWidth="1"/>
    <col min="11780" max="11781" width="17.81640625" style="78" customWidth="1"/>
    <col min="11782" max="11782" width="13.81640625" style="78" customWidth="1"/>
    <col min="11783" max="12023" width="8.81640625" style="78"/>
    <col min="12024" max="12024" width="54.81640625" style="78" customWidth="1"/>
    <col min="12025" max="12025" width="13.81640625" style="78" customWidth="1"/>
    <col min="12026" max="12027" width="20.54296875" style="78" customWidth="1"/>
    <col min="12028" max="12028" width="13.81640625" style="78" customWidth="1"/>
    <col min="12029" max="12029" width="20.54296875" style="78" customWidth="1"/>
    <col min="12030" max="12030" width="13.81640625" style="78" customWidth="1"/>
    <col min="12031" max="12031" width="20.54296875" style="78" customWidth="1"/>
    <col min="12032" max="12032" width="13.81640625" style="78" customWidth="1"/>
    <col min="12033" max="12033" width="20.54296875" style="78" customWidth="1"/>
    <col min="12034" max="12035" width="13.81640625" style="78" customWidth="1"/>
    <col min="12036" max="12037" width="17.81640625" style="78" customWidth="1"/>
    <col min="12038" max="12038" width="13.81640625" style="78" customWidth="1"/>
    <col min="12039" max="12279" width="8.81640625" style="78"/>
    <col min="12280" max="12280" width="54.81640625" style="78" customWidth="1"/>
    <col min="12281" max="12281" width="13.81640625" style="78" customWidth="1"/>
    <col min="12282" max="12283" width="20.54296875" style="78" customWidth="1"/>
    <col min="12284" max="12284" width="13.81640625" style="78" customWidth="1"/>
    <col min="12285" max="12285" width="20.54296875" style="78" customWidth="1"/>
    <col min="12286" max="12286" width="13.81640625" style="78" customWidth="1"/>
    <col min="12287" max="12287" width="20.54296875" style="78" customWidth="1"/>
    <col min="12288" max="12288" width="13.81640625" style="78" customWidth="1"/>
    <col min="12289" max="12289" width="20.54296875" style="78" customWidth="1"/>
    <col min="12290" max="12291" width="13.81640625" style="78" customWidth="1"/>
    <col min="12292" max="12293" width="17.81640625" style="78" customWidth="1"/>
    <col min="12294" max="12294" width="13.81640625" style="78" customWidth="1"/>
    <col min="12295" max="12535" width="8.81640625" style="78"/>
    <col min="12536" max="12536" width="54.81640625" style="78" customWidth="1"/>
    <col min="12537" max="12537" width="13.81640625" style="78" customWidth="1"/>
    <col min="12538" max="12539" width="20.54296875" style="78" customWidth="1"/>
    <col min="12540" max="12540" width="13.81640625" style="78" customWidth="1"/>
    <col min="12541" max="12541" width="20.54296875" style="78" customWidth="1"/>
    <col min="12542" max="12542" width="13.81640625" style="78" customWidth="1"/>
    <col min="12543" max="12543" width="20.54296875" style="78" customWidth="1"/>
    <col min="12544" max="12544" width="13.81640625" style="78" customWidth="1"/>
    <col min="12545" max="12545" width="20.54296875" style="78" customWidth="1"/>
    <col min="12546" max="12547" width="13.81640625" style="78" customWidth="1"/>
    <col min="12548" max="12549" width="17.81640625" style="78" customWidth="1"/>
    <col min="12550" max="12550" width="13.81640625" style="78" customWidth="1"/>
    <col min="12551" max="12791" width="8.81640625" style="78"/>
    <col min="12792" max="12792" width="54.81640625" style="78" customWidth="1"/>
    <col min="12793" max="12793" width="13.81640625" style="78" customWidth="1"/>
    <col min="12794" max="12795" width="20.54296875" style="78" customWidth="1"/>
    <col min="12796" max="12796" width="13.81640625" style="78" customWidth="1"/>
    <col min="12797" max="12797" width="20.54296875" style="78" customWidth="1"/>
    <col min="12798" max="12798" width="13.81640625" style="78" customWidth="1"/>
    <col min="12799" max="12799" width="20.54296875" style="78" customWidth="1"/>
    <col min="12800" max="12800" width="13.81640625" style="78" customWidth="1"/>
    <col min="12801" max="12801" width="20.54296875" style="78" customWidth="1"/>
    <col min="12802" max="12803" width="13.81640625" style="78" customWidth="1"/>
    <col min="12804" max="12805" width="17.81640625" style="78" customWidth="1"/>
    <col min="12806" max="12806" width="13.81640625" style="78" customWidth="1"/>
    <col min="12807" max="13047" width="8.81640625" style="78"/>
    <col min="13048" max="13048" width="54.81640625" style="78" customWidth="1"/>
    <col min="13049" max="13049" width="13.81640625" style="78" customWidth="1"/>
    <col min="13050" max="13051" width="20.54296875" style="78" customWidth="1"/>
    <col min="13052" max="13052" width="13.81640625" style="78" customWidth="1"/>
    <col min="13053" max="13053" width="20.54296875" style="78" customWidth="1"/>
    <col min="13054" max="13054" width="13.81640625" style="78" customWidth="1"/>
    <col min="13055" max="13055" width="20.54296875" style="78" customWidth="1"/>
    <col min="13056" max="13056" width="13.81640625" style="78" customWidth="1"/>
    <col min="13057" max="13057" width="20.54296875" style="78" customWidth="1"/>
    <col min="13058" max="13059" width="13.81640625" style="78" customWidth="1"/>
    <col min="13060" max="13061" width="17.81640625" style="78" customWidth="1"/>
    <col min="13062" max="13062" width="13.81640625" style="78" customWidth="1"/>
    <col min="13063" max="13303" width="8.81640625" style="78"/>
    <col min="13304" max="13304" width="54.81640625" style="78" customWidth="1"/>
    <col min="13305" max="13305" width="13.81640625" style="78" customWidth="1"/>
    <col min="13306" max="13307" width="20.54296875" style="78" customWidth="1"/>
    <col min="13308" max="13308" width="13.81640625" style="78" customWidth="1"/>
    <col min="13309" max="13309" width="20.54296875" style="78" customWidth="1"/>
    <col min="13310" max="13310" width="13.81640625" style="78" customWidth="1"/>
    <col min="13311" max="13311" width="20.54296875" style="78" customWidth="1"/>
    <col min="13312" max="13312" width="13.81640625" style="78" customWidth="1"/>
    <col min="13313" max="13313" width="20.54296875" style="78" customWidth="1"/>
    <col min="13314" max="13315" width="13.81640625" style="78" customWidth="1"/>
    <col min="13316" max="13317" width="17.81640625" style="78" customWidth="1"/>
    <col min="13318" max="13318" width="13.81640625" style="78" customWidth="1"/>
    <col min="13319" max="13559" width="8.81640625" style="78"/>
    <col min="13560" max="13560" width="54.81640625" style="78" customWidth="1"/>
    <col min="13561" max="13561" width="13.81640625" style="78" customWidth="1"/>
    <col min="13562" max="13563" width="20.54296875" style="78" customWidth="1"/>
    <col min="13564" max="13564" width="13.81640625" style="78" customWidth="1"/>
    <col min="13565" max="13565" width="20.54296875" style="78" customWidth="1"/>
    <col min="13566" max="13566" width="13.81640625" style="78" customWidth="1"/>
    <col min="13567" max="13567" width="20.54296875" style="78" customWidth="1"/>
    <col min="13568" max="13568" width="13.81640625" style="78" customWidth="1"/>
    <col min="13569" max="13569" width="20.54296875" style="78" customWidth="1"/>
    <col min="13570" max="13571" width="13.81640625" style="78" customWidth="1"/>
    <col min="13572" max="13573" width="17.81640625" style="78" customWidth="1"/>
    <col min="13574" max="13574" width="13.81640625" style="78" customWidth="1"/>
    <col min="13575" max="13815" width="8.81640625" style="78"/>
    <col min="13816" max="13816" width="54.81640625" style="78" customWidth="1"/>
    <col min="13817" max="13817" width="13.81640625" style="78" customWidth="1"/>
    <col min="13818" max="13819" width="20.54296875" style="78" customWidth="1"/>
    <col min="13820" max="13820" width="13.81640625" style="78" customWidth="1"/>
    <col min="13821" max="13821" width="20.54296875" style="78" customWidth="1"/>
    <col min="13822" max="13822" width="13.81640625" style="78" customWidth="1"/>
    <col min="13823" max="13823" width="20.54296875" style="78" customWidth="1"/>
    <col min="13824" max="13824" width="13.81640625" style="78" customWidth="1"/>
    <col min="13825" max="13825" width="20.54296875" style="78" customWidth="1"/>
    <col min="13826" max="13827" width="13.81640625" style="78" customWidth="1"/>
    <col min="13828" max="13829" width="17.81640625" style="78" customWidth="1"/>
    <col min="13830" max="13830" width="13.81640625" style="78" customWidth="1"/>
    <col min="13831" max="14071" width="8.81640625" style="78"/>
    <col min="14072" max="14072" width="54.81640625" style="78" customWidth="1"/>
    <col min="14073" max="14073" width="13.81640625" style="78" customWidth="1"/>
    <col min="14074" max="14075" width="20.54296875" style="78" customWidth="1"/>
    <col min="14076" max="14076" width="13.81640625" style="78" customWidth="1"/>
    <col min="14077" max="14077" width="20.54296875" style="78" customWidth="1"/>
    <col min="14078" max="14078" width="13.81640625" style="78" customWidth="1"/>
    <col min="14079" max="14079" width="20.54296875" style="78" customWidth="1"/>
    <col min="14080" max="14080" width="13.81640625" style="78" customWidth="1"/>
    <col min="14081" max="14081" width="20.54296875" style="78" customWidth="1"/>
    <col min="14082" max="14083" width="13.81640625" style="78" customWidth="1"/>
    <col min="14084" max="14085" width="17.81640625" style="78" customWidth="1"/>
    <col min="14086" max="14086" width="13.81640625" style="78" customWidth="1"/>
    <col min="14087" max="14327" width="8.81640625" style="78"/>
    <col min="14328" max="14328" width="54.81640625" style="78" customWidth="1"/>
    <col min="14329" max="14329" width="13.81640625" style="78" customWidth="1"/>
    <col min="14330" max="14331" width="20.54296875" style="78" customWidth="1"/>
    <col min="14332" max="14332" width="13.81640625" style="78" customWidth="1"/>
    <col min="14333" max="14333" width="20.54296875" style="78" customWidth="1"/>
    <col min="14334" max="14334" width="13.81640625" style="78" customWidth="1"/>
    <col min="14335" max="14335" width="20.54296875" style="78" customWidth="1"/>
    <col min="14336" max="14336" width="13.81640625" style="78" customWidth="1"/>
    <col min="14337" max="14337" width="20.54296875" style="78" customWidth="1"/>
    <col min="14338" max="14339" width="13.81640625" style="78" customWidth="1"/>
    <col min="14340" max="14341" width="17.81640625" style="78" customWidth="1"/>
    <col min="14342" max="14342" width="13.81640625" style="78" customWidth="1"/>
    <col min="14343" max="14583" width="8.81640625" style="78"/>
    <col min="14584" max="14584" width="54.81640625" style="78" customWidth="1"/>
    <col min="14585" max="14585" width="13.81640625" style="78" customWidth="1"/>
    <col min="14586" max="14587" width="20.54296875" style="78" customWidth="1"/>
    <col min="14588" max="14588" width="13.81640625" style="78" customWidth="1"/>
    <col min="14589" max="14589" width="20.54296875" style="78" customWidth="1"/>
    <col min="14590" max="14590" width="13.81640625" style="78" customWidth="1"/>
    <col min="14591" max="14591" width="20.54296875" style="78" customWidth="1"/>
    <col min="14592" max="14592" width="13.81640625" style="78" customWidth="1"/>
    <col min="14593" max="14593" width="20.54296875" style="78" customWidth="1"/>
    <col min="14594" max="14595" width="13.81640625" style="78" customWidth="1"/>
    <col min="14596" max="14597" width="17.81640625" style="78" customWidth="1"/>
    <col min="14598" max="14598" width="13.81640625" style="78" customWidth="1"/>
    <col min="14599" max="14839" width="8.81640625" style="78"/>
    <col min="14840" max="14840" width="54.81640625" style="78" customWidth="1"/>
    <col min="14841" max="14841" width="13.81640625" style="78" customWidth="1"/>
    <col min="14842" max="14843" width="20.54296875" style="78" customWidth="1"/>
    <col min="14844" max="14844" width="13.81640625" style="78" customWidth="1"/>
    <col min="14845" max="14845" width="20.54296875" style="78" customWidth="1"/>
    <col min="14846" max="14846" width="13.81640625" style="78" customWidth="1"/>
    <col min="14847" max="14847" width="20.54296875" style="78" customWidth="1"/>
    <col min="14848" max="14848" width="13.81640625" style="78" customWidth="1"/>
    <col min="14849" max="14849" width="20.54296875" style="78" customWidth="1"/>
    <col min="14850" max="14851" width="13.81640625" style="78" customWidth="1"/>
    <col min="14852" max="14853" width="17.81640625" style="78" customWidth="1"/>
    <col min="14854" max="14854" width="13.81640625" style="78" customWidth="1"/>
    <col min="14855" max="15095" width="8.81640625" style="78"/>
    <col min="15096" max="15096" width="54.81640625" style="78" customWidth="1"/>
    <col min="15097" max="15097" width="13.81640625" style="78" customWidth="1"/>
    <col min="15098" max="15099" width="20.54296875" style="78" customWidth="1"/>
    <col min="15100" max="15100" width="13.81640625" style="78" customWidth="1"/>
    <col min="15101" max="15101" width="20.54296875" style="78" customWidth="1"/>
    <col min="15102" max="15102" width="13.81640625" style="78" customWidth="1"/>
    <col min="15103" max="15103" width="20.54296875" style="78" customWidth="1"/>
    <col min="15104" max="15104" width="13.81640625" style="78" customWidth="1"/>
    <col min="15105" max="15105" width="20.54296875" style="78" customWidth="1"/>
    <col min="15106" max="15107" width="13.81640625" style="78" customWidth="1"/>
    <col min="15108" max="15109" width="17.81640625" style="78" customWidth="1"/>
    <col min="15110" max="15110" width="13.81640625" style="78" customWidth="1"/>
    <col min="15111" max="15351" width="8.81640625" style="78"/>
    <col min="15352" max="15352" width="54.81640625" style="78" customWidth="1"/>
    <col min="15353" max="15353" width="13.81640625" style="78" customWidth="1"/>
    <col min="15354" max="15355" width="20.54296875" style="78" customWidth="1"/>
    <col min="15356" max="15356" width="13.81640625" style="78" customWidth="1"/>
    <col min="15357" max="15357" width="20.54296875" style="78" customWidth="1"/>
    <col min="15358" max="15358" width="13.81640625" style="78" customWidth="1"/>
    <col min="15359" max="15359" width="20.54296875" style="78" customWidth="1"/>
    <col min="15360" max="15360" width="13.81640625" style="78" customWidth="1"/>
    <col min="15361" max="15361" width="20.54296875" style="78" customWidth="1"/>
    <col min="15362" max="15363" width="13.81640625" style="78" customWidth="1"/>
    <col min="15364" max="15365" width="17.81640625" style="78" customWidth="1"/>
    <col min="15366" max="15366" width="13.81640625" style="78" customWidth="1"/>
    <col min="15367" max="15607" width="8.81640625" style="78"/>
    <col min="15608" max="15608" width="54.81640625" style="78" customWidth="1"/>
    <col min="15609" max="15609" width="13.81640625" style="78" customWidth="1"/>
    <col min="15610" max="15611" width="20.54296875" style="78" customWidth="1"/>
    <col min="15612" max="15612" width="13.81640625" style="78" customWidth="1"/>
    <col min="15613" max="15613" width="20.54296875" style="78" customWidth="1"/>
    <col min="15614" max="15614" width="13.81640625" style="78" customWidth="1"/>
    <col min="15615" max="15615" width="20.54296875" style="78" customWidth="1"/>
    <col min="15616" max="15616" width="13.81640625" style="78" customWidth="1"/>
    <col min="15617" max="15617" width="20.54296875" style="78" customWidth="1"/>
    <col min="15618" max="15619" width="13.81640625" style="78" customWidth="1"/>
    <col min="15620" max="15621" width="17.81640625" style="78" customWidth="1"/>
    <col min="15622" max="15622" width="13.81640625" style="78" customWidth="1"/>
    <col min="15623" max="15863" width="8.81640625" style="78"/>
    <col min="15864" max="15864" width="54.81640625" style="78" customWidth="1"/>
    <col min="15865" max="15865" width="13.81640625" style="78" customWidth="1"/>
    <col min="15866" max="15867" width="20.54296875" style="78" customWidth="1"/>
    <col min="15868" max="15868" width="13.81640625" style="78" customWidth="1"/>
    <col min="15869" max="15869" width="20.54296875" style="78" customWidth="1"/>
    <col min="15870" max="15870" width="13.81640625" style="78" customWidth="1"/>
    <col min="15871" max="15871" width="20.54296875" style="78" customWidth="1"/>
    <col min="15872" max="15872" width="13.81640625" style="78" customWidth="1"/>
    <col min="15873" max="15873" width="20.54296875" style="78" customWidth="1"/>
    <col min="15874" max="15875" width="13.81640625" style="78" customWidth="1"/>
    <col min="15876" max="15877" width="17.81640625" style="78" customWidth="1"/>
    <col min="15878" max="15878" width="13.81640625" style="78" customWidth="1"/>
    <col min="15879" max="16119" width="8.81640625" style="78"/>
    <col min="16120" max="16120" width="54.81640625" style="78" customWidth="1"/>
    <col min="16121" max="16121" width="13.81640625" style="78" customWidth="1"/>
    <col min="16122" max="16123" width="20.54296875" style="78" customWidth="1"/>
    <col min="16124" max="16124" width="13.81640625" style="78" customWidth="1"/>
    <col min="16125" max="16125" width="20.54296875" style="78" customWidth="1"/>
    <col min="16126" max="16126" width="13.81640625" style="78" customWidth="1"/>
    <col min="16127" max="16127" width="20.54296875" style="78" customWidth="1"/>
    <col min="16128" max="16128" width="13.81640625" style="78" customWidth="1"/>
    <col min="16129" max="16129" width="20.54296875" style="78" customWidth="1"/>
    <col min="16130" max="16131" width="13.81640625" style="78" customWidth="1"/>
    <col min="16132" max="16133" width="17.81640625" style="78" customWidth="1"/>
    <col min="16134" max="16134" width="13.81640625" style="78" customWidth="1"/>
    <col min="16135" max="16384" width="8.81640625" style="78"/>
  </cols>
  <sheetData>
    <row r="1" spans="1:3" ht="45" customHeight="1">
      <c r="A1" s="472" t="s">
        <v>236</v>
      </c>
      <c r="B1" s="473"/>
      <c r="C1" s="473"/>
    </row>
    <row r="2" spans="1:3" ht="25.4" customHeight="1">
      <c r="A2" s="474" t="s">
        <v>227</v>
      </c>
      <c r="B2" s="473"/>
      <c r="C2" s="473"/>
    </row>
    <row r="3" spans="1:3" ht="20.149999999999999" customHeight="1">
      <c r="A3" s="475" t="s">
        <v>121</v>
      </c>
      <c r="B3" s="473"/>
      <c r="C3" s="473"/>
    </row>
    <row r="4" spans="1:3" ht="18" customHeight="1" thickBot="1"/>
    <row r="5" spans="1:3" ht="48" customHeight="1" thickBot="1">
      <c r="A5" s="329" t="s">
        <v>175</v>
      </c>
      <c r="B5" s="476" t="s">
        <v>228</v>
      </c>
      <c r="C5" s="477"/>
    </row>
    <row r="6" spans="1:3" ht="18" customHeight="1" thickBot="1">
      <c r="A6" s="330"/>
      <c r="B6" s="331" t="s">
        <v>6</v>
      </c>
      <c r="C6" s="332" t="s">
        <v>89</v>
      </c>
    </row>
    <row r="7" spans="1:3" ht="17.149999999999999" customHeight="1">
      <c r="A7" s="333"/>
      <c r="B7" s="334"/>
      <c r="C7" s="335"/>
    </row>
    <row r="8" spans="1:3" ht="17.149999999999999" customHeight="1">
      <c r="A8" s="336" t="s">
        <v>8</v>
      </c>
      <c r="B8" s="337"/>
      <c r="C8" s="338"/>
    </row>
    <row r="9" spans="1:3" ht="17.149999999999999" customHeight="1">
      <c r="A9" s="339" t="s">
        <v>122</v>
      </c>
      <c r="B9" s="401">
        <f>'OEFIA Detail'!AI28</f>
        <v>37</v>
      </c>
      <c r="C9" s="402">
        <f>'OEFIA Detail'!AJ28</f>
        <v>40645830</v>
      </c>
    </row>
    <row r="10" spans="1:3" ht="17.149999999999999" customHeight="1">
      <c r="A10" s="339" t="s">
        <v>177</v>
      </c>
      <c r="B10" s="403">
        <f>'OEFIA Detail'!AF28</f>
        <v>16</v>
      </c>
      <c r="C10" s="402">
        <f>'OEFIA Detail'!AH28</f>
        <v>2799992</v>
      </c>
    </row>
    <row r="11" spans="1:3" ht="17.149999999999999" customHeight="1">
      <c r="A11" s="342" t="s">
        <v>1</v>
      </c>
      <c r="B11" s="401">
        <f>'OEFIA Detail'!Y28</f>
        <v>0</v>
      </c>
      <c r="C11" s="402">
        <f>'OEFIA Detail'!Z28</f>
        <v>0</v>
      </c>
    </row>
    <row r="12" spans="1:3" ht="17.149999999999999" customHeight="1">
      <c r="A12" s="342" t="s">
        <v>0</v>
      </c>
      <c r="B12" s="401">
        <f>'OEFIA Detail'!W28</f>
        <v>17</v>
      </c>
      <c r="C12" s="402">
        <f>'OEFIA Detail'!X28</f>
        <v>52792497</v>
      </c>
    </row>
    <row r="13" spans="1:3" ht="17.149999999999999" customHeight="1">
      <c r="A13" s="342" t="s">
        <v>178</v>
      </c>
      <c r="B13" s="401">
        <v>0</v>
      </c>
      <c r="C13" s="402">
        <v>0</v>
      </c>
    </row>
    <row r="14" spans="1:3" ht="17.149999999999999" customHeight="1">
      <c r="A14" s="339" t="s">
        <v>93</v>
      </c>
      <c r="B14" s="340">
        <f>SUM(B11:B13)</f>
        <v>17</v>
      </c>
      <c r="C14" s="341">
        <f>SUM(C11:C13)</f>
        <v>52792497</v>
      </c>
    </row>
    <row r="15" spans="1:3" ht="17.149999999999999" customHeight="1" thickBot="1">
      <c r="A15" s="343" t="s">
        <v>179</v>
      </c>
      <c r="B15" s="344">
        <f>B9+B14</f>
        <v>54</v>
      </c>
      <c r="C15" s="345">
        <f>C9+C10+C14</f>
        <v>96238319</v>
      </c>
    </row>
    <row r="16" spans="1:3" ht="17.149999999999999" customHeight="1">
      <c r="A16" s="346" t="s">
        <v>116</v>
      </c>
      <c r="B16" s="404">
        <f>'OEFIA Detail'!AN36</f>
        <v>3</v>
      </c>
      <c r="C16" s="405">
        <f>'OEFIA Detail'!AO36</f>
        <v>2206927</v>
      </c>
    </row>
    <row r="17" spans="1:3" ht="17.149999999999999" customHeight="1" thickBot="1">
      <c r="A17" s="348" t="s">
        <v>124</v>
      </c>
      <c r="B17" s="344">
        <f>B15+B16</f>
        <v>57</v>
      </c>
      <c r="C17" s="345">
        <f>C15+C16</f>
        <v>98445246</v>
      </c>
    </row>
    <row r="18" spans="1:3" ht="17.149999999999999" customHeight="1">
      <c r="A18" s="333"/>
      <c r="B18" s="334"/>
      <c r="C18" s="335"/>
    </row>
    <row r="19" spans="1:3" ht="17.149999999999999" customHeight="1">
      <c r="A19" s="336" t="s">
        <v>34</v>
      </c>
      <c r="B19" s="337"/>
      <c r="C19" s="338"/>
    </row>
    <row r="20" spans="1:3" ht="17.149999999999999" customHeight="1">
      <c r="A20" s="339" t="s">
        <v>180</v>
      </c>
      <c r="B20" s="408">
        <f>B25-B22</f>
        <v>25</v>
      </c>
      <c r="C20" s="409">
        <f>C25-C22</f>
        <v>96604796</v>
      </c>
    </row>
    <row r="21" spans="1:3" ht="17.149999999999999" customHeight="1">
      <c r="A21" s="339" t="s">
        <v>181</v>
      </c>
      <c r="B21" s="401">
        <v>0</v>
      </c>
      <c r="C21" s="402">
        <v>0</v>
      </c>
    </row>
    <row r="22" spans="1:3" ht="17.149999999999999" customHeight="1">
      <c r="A22" s="339" t="s">
        <v>182</v>
      </c>
      <c r="B22" s="401">
        <f>'OEFIA Detail'!AN45</f>
        <v>0</v>
      </c>
      <c r="C22" s="402">
        <f>'OEFIA Detail'!AO45</f>
        <v>0</v>
      </c>
    </row>
    <row r="23" spans="1:3" ht="17.149999999999999" customHeight="1">
      <c r="A23" s="339" t="s">
        <v>183</v>
      </c>
      <c r="B23" s="401">
        <v>0</v>
      </c>
      <c r="C23" s="402">
        <v>0</v>
      </c>
    </row>
    <row r="24" spans="1:3" ht="17.149999999999999" customHeight="1" thickBot="1">
      <c r="A24" s="339" t="s">
        <v>184</v>
      </c>
      <c r="B24" s="401">
        <v>0</v>
      </c>
      <c r="C24" s="402">
        <v>0</v>
      </c>
    </row>
    <row r="25" spans="1:3" ht="17.149999999999999" customHeight="1">
      <c r="A25" s="349" t="s">
        <v>185</v>
      </c>
      <c r="B25" s="414">
        <f>'OEFIA Detail'!AN47</f>
        <v>25</v>
      </c>
      <c r="C25" s="415">
        <f>'OEFIA Detail'!AO47</f>
        <v>96604796</v>
      </c>
    </row>
    <row r="26" spans="1:3" ht="17.149999999999999" customHeight="1">
      <c r="A26" s="333"/>
      <c r="B26" s="334"/>
      <c r="C26" s="335"/>
    </row>
    <row r="27" spans="1:3" ht="17.149999999999999" customHeight="1">
      <c r="A27" s="336" t="s">
        <v>186</v>
      </c>
      <c r="B27" s="337"/>
      <c r="C27" s="338"/>
    </row>
    <row r="28" spans="1:3" ht="17.149999999999999" customHeight="1">
      <c r="A28" s="339" t="s">
        <v>187</v>
      </c>
      <c r="B28" s="401">
        <f>SUM('OEFIA Detail'!AN50:AN61)</f>
        <v>0</v>
      </c>
      <c r="C28" s="401">
        <f>SUM('OEFIA Detail'!AO50:AO61)</f>
        <v>0</v>
      </c>
    </row>
    <row r="29" spans="1:3" ht="17.149999999999999" customHeight="1">
      <c r="A29" s="339" t="s">
        <v>188</v>
      </c>
      <c r="B29" s="401">
        <f>'OEFIA Detail'!AN63</f>
        <v>0</v>
      </c>
      <c r="C29" s="401">
        <f>'OEFIA Detail'!AO63</f>
        <v>0</v>
      </c>
    </row>
    <row r="30" spans="1:3" ht="17.149999999999999" customHeight="1">
      <c r="A30" s="339" t="s">
        <v>189</v>
      </c>
      <c r="B30" s="401">
        <f>'OEFIA Detail'!AN67+'OEFIA Detail'!AN72</f>
        <v>0</v>
      </c>
      <c r="C30" s="401">
        <f>'OEFIA Detail'!AO67+'OEFIA Detail'!AO72</f>
        <v>0</v>
      </c>
    </row>
    <row r="31" spans="1:3" ht="17.149999999999999" customHeight="1">
      <c r="A31" s="339" t="s">
        <v>190</v>
      </c>
      <c r="B31" s="401">
        <v>0</v>
      </c>
      <c r="C31" s="402">
        <v>0</v>
      </c>
    </row>
    <row r="32" spans="1:3" ht="17.149999999999999" customHeight="1">
      <c r="A32" s="339" t="s">
        <v>191</v>
      </c>
      <c r="B32" s="401">
        <f>'OEFIA Detail'!AN65</f>
        <v>0</v>
      </c>
      <c r="C32" s="402">
        <f>'OEFIA Detail'!AO65</f>
        <v>0</v>
      </c>
    </row>
    <row r="33" spans="1:3" ht="17.149999999999999" customHeight="1" thickBot="1">
      <c r="A33" s="339" t="s">
        <v>192</v>
      </c>
      <c r="B33" s="408">
        <f>B34-SUM(B28:B32)</f>
        <v>6</v>
      </c>
      <c r="C33" s="409">
        <f>C34-SUM(C28:C32)</f>
        <v>13510468</v>
      </c>
    </row>
    <row r="34" spans="1:3" ht="17.149999999999999" customHeight="1" thickBot="1">
      <c r="A34" s="352" t="s">
        <v>193</v>
      </c>
      <c r="B34" s="406">
        <f>'OEFIA Detail'!AN74</f>
        <v>6</v>
      </c>
      <c r="C34" s="407">
        <f>'OEFIA Detail'!AO74</f>
        <v>13510468</v>
      </c>
    </row>
    <row r="35" spans="1:3" ht="17.149999999999999" customHeight="1">
      <c r="A35" s="353" t="s">
        <v>194</v>
      </c>
      <c r="B35" s="350">
        <f>B17+B25+B34</f>
        <v>88</v>
      </c>
      <c r="C35" s="351">
        <f>C17+C25+C34</f>
        <v>208560510</v>
      </c>
    </row>
    <row r="36" spans="1:3" ht="17.149999999999999" customHeight="1">
      <c r="A36" s="333"/>
      <c r="B36" s="334"/>
      <c r="C36" s="335"/>
    </row>
    <row r="37" spans="1:3" ht="17.149999999999999" customHeight="1">
      <c r="A37" s="336" t="s">
        <v>195</v>
      </c>
      <c r="B37" s="337" t="s">
        <v>196</v>
      </c>
      <c r="C37" s="338"/>
    </row>
    <row r="38" spans="1:3" ht="17.149999999999999" customHeight="1">
      <c r="A38" s="339" t="s">
        <v>149</v>
      </c>
      <c r="B38" s="401">
        <f>'OEFIA Detail'!AN81</f>
        <v>0</v>
      </c>
      <c r="C38" s="402">
        <f>'OEFIA Detail'!AO81</f>
        <v>0</v>
      </c>
    </row>
    <row r="39" spans="1:3" ht="17.149999999999999" customHeight="1" thickBot="1">
      <c r="A39" s="339" t="s">
        <v>150</v>
      </c>
      <c r="B39" s="401">
        <f>'OEFIA Detail'!AN83</f>
        <v>0</v>
      </c>
      <c r="C39" s="402">
        <f>'OEFIA Detail'!AO83</f>
        <v>0</v>
      </c>
    </row>
    <row r="40" spans="1:3" ht="17.149999999999999" customHeight="1">
      <c r="A40" s="349" t="s">
        <v>197</v>
      </c>
      <c r="B40" s="350">
        <f>SUM(B38:B39)</f>
        <v>0</v>
      </c>
      <c r="C40" s="351">
        <f>SUM(C38:C39)</f>
        <v>0</v>
      </c>
    </row>
    <row r="41" spans="1:3" ht="17.149999999999999" customHeight="1">
      <c r="A41" s="354" t="s">
        <v>158</v>
      </c>
      <c r="B41" s="337"/>
      <c r="C41" s="338"/>
    </row>
    <row r="42" spans="1:3" ht="17.149999999999999" customHeight="1">
      <c r="A42" s="355" t="s">
        <v>198</v>
      </c>
      <c r="B42" s="340"/>
      <c r="C42" s="341"/>
    </row>
    <row r="43" spans="1:3" ht="17.149999999999999" customHeight="1">
      <c r="A43" s="356" t="s">
        <v>199</v>
      </c>
      <c r="B43" s="357"/>
      <c r="C43" s="358"/>
    </row>
    <row r="44" spans="1:3" ht="17.149999999999999" customHeight="1">
      <c r="A44" s="354" t="s">
        <v>158</v>
      </c>
      <c r="B44" s="337"/>
      <c r="C44" s="338"/>
    </row>
    <row r="45" spans="1:3" ht="17.149999999999999" customHeight="1">
      <c r="A45" s="355" t="s">
        <v>200</v>
      </c>
      <c r="B45" s="340"/>
      <c r="C45" s="341"/>
    </row>
    <row r="46" spans="1:3" ht="17.149999999999999" customHeight="1">
      <c r="A46" s="355" t="s">
        <v>201</v>
      </c>
      <c r="B46" s="340"/>
      <c r="C46" s="341"/>
    </row>
    <row r="47" spans="1:3" ht="17.149999999999999" customHeight="1">
      <c r="A47" s="356" t="s">
        <v>202</v>
      </c>
      <c r="B47" s="357"/>
      <c r="C47" s="358"/>
    </row>
    <row r="48" spans="1:3" ht="17.149999999999999" customHeight="1">
      <c r="A48" s="354" t="s">
        <v>158</v>
      </c>
      <c r="B48" s="337"/>
      <c r="C48" s="338"/>
    </row>
    <row r="49" spans="1:3" ht="17.149999999999999" customHeight="1">
      <c r="A49" s="355" t="s">
        <v>203</v>
      </c>
      <c r="B49" s="359"/>
      <c r="C49" s="341"/>
    </row>
    <row r="50" spans="1:3" ht="17.149999999999999" customHeight="1">
      <c r="A50" s="333"/>
      <c r="B50" s="334"/>
      <c r="C50" s="335"/>
    </row>
    <row r="51" spans="1:3" ht="17.149999999999999" customHeight="1">
      <c r="A51" s="336" t="s">
        <v>204</v>
      </c>
      <c r="B51" s="337"/>
      <c r="C51" s="338"/>
    </row>
    <row r="52" spans="1:3" ht="17.149999999999999" customHeight="1">
      <c r="A52" s="339" t="s">
        <v>205</v>
      </c>
      <c r="B52" s="359"/>
      <c r="C52" s="341"/>
    </row>
    <row r="53" spans="1:3" ht="17.149999999999999" customHeight="1">
      <c r="A53" s="356" t="s">
        <v>206</v>
      </c>
      <c r="B53" s="357"/>
      <c r="C53" s="358"/>
    </row>
    <row r="54" spans="1:3" ht="17.149999999999999" customHeight="1">
      <c r="A54" s="356" t="s">
        <v>207</v>
      </c>
      <c r="B54" s="357"/>
      <c r="C54" s="358"/>
    </row>
    <row r="55" spans="1:3" ht="17.149999999999999" customHeight="1">
      <c r="A55" s="356" t="s">
        <v>208</v>
      </c>
      <c r="B55" s="357"/>
      <c r="C55" s="358"/>
    </row>
    <row r="56" spans="1:3" ht="17.149999999999999" customHeight="1">
      <c r="A56" s="354" t="s">
        <v>158</v>
      </c>
      <c r="B56" s="337"/>
      <c r="C56" s="338"/>
    </row>
    <row r="57" spans="1:3" ht="17.149999999999999" customHeight="1">
      <c r="A57" s="355" t="s">
        <v>209</v>
      </c>
      <c r="B57" s="359"/>
      <c r="C57" s="341"/>
    </row>
    <row r="58" spans="1:3" ht="17.149999999999999" customHeight="1">
      <c r="A58" s="356" t="s">
        <v>210</v>
      </c>
      <c r="B58" s="357"/>
      <c r="C58" s="358"/>
    </row>
    <row r="59" spans="1:3" ht="17.149999999999999" customHeight="1">
      <c r="A59" s="355" t="s">
        <v>211</v>
      </c>
      <c r="B59" s="359"/>
      <c r="C59" s="341"/>
    </row>
    <row r="60" spans="1:3" ht="17.149999999999999" customHeight="1">
      <c r="A60" s="355" t="s">
        <v>212</v>
      </c>
      <c r="B60" s="359"/>
      <c r="C60" s="341"/>
    </row>
    <row r="61" spans="1:3" ht="17.149999999999999" customHeight="1" thickBot="1">
      <c r="A61" s="354" t="s">
        <v>158</v>
      </c>
      <c r="B61" s="337"/>
      <c r="C61" s="338"/>
    </row>
    <row r="62" spans="1:3" ht="17.149999999999999" customHeight="1">
      <c r="A62" s="360" t="s">
        <v>213</v>
      </c>
      <c r="B62" s="361"/>
      <c r="C62" s="362">
        <f>C35+C40</f>
        <v>208560510</v>
      </c>
    </row>
    <row r="63" spans="1:3" ht="17.149999999999999" customHeight="1">
      <c r="A63" s="363" t="s">
        <v>214</v>
      </c>
      <c r="B63" s="364"/>
      <c r="C63" s="365"/>
    </row>
    <row r="64" spans="1:3" ht="17.149999999999999" customHeight="1" thickBot="1">
      <c r="A64" s="366" t="s">
        <v>215</v>
      </c>
      <c r="B64" s="367"/>
      <c r="C64" s="368"/>
    </row>
    <row r="65" spans="1:5" ht="17.149999999999999" customHeight="1">
      <c r="A65" s="369" t="s">
        <v>216</v>
      </c>
      <c r="B65" s="370"/>
      <c r="C65" s="347"/>
    </row>
    <row r="66" spans="1:5" ht="17.149999999999999" customHeight="1" thickBot="1">
      <c r="A66" s="366" t="s">
        <v>217</v>
      </c>
      <c r="B66" s="367"/>
      <c r="C66" s="368"/>
    </row>
    <row r="67" spans="1:5" ht="17.149999999999999" customHeight="1">
      <c r="A67" s="369" t="s">
        <v>212</v>
      </c>
      <c r="B67" s="370"/>
      <c r="C67" s="347"/>
    </row>
    <row r="68" spans="1:5" ht="17.149999999999999" customHeight="1" thickBot="1">
      <c r="A68" s="366" t="s">
        <v>218</v>
      </c>
      <c r="B68" s="367"/>
      <c r="C68" s="368"/>
    </row>
    <row r="69" spans="1:5" ht="12.65" hidden="1" customHeight="1"/>
    <row r="70" spans="1:5" ht="50.15" customHeight="1"/>
    <row r="71" spans="1:5" ht="13">
      <c r="D71" s="371"/>
      <c r="E71" s="371"/>
    </row>
    <row r="72" spans="1:5" ht="13">
      <c r="D72" s="371"/>
      <c r="E72" s="371"/>
    </row>
  </sheetData>
  <mergeCells count="4">
    <mergeCell ref="A1:C1"/>
    <mergeCell ref="A2:C2"/>
    <mergeCell ref="A3:C3"/>
    <mergeCell ref="B5:C5"/>
  </mergeCells>
  <pageMargins left="0.25" right="0.25" top="0.25" bottom="0.25" header="0.25" footer="0.25"/>
  <pageSetup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5205-BE6D-4D56-B6EE-3AEEE950A26F}">
  <sheetPr codeName="Sheet11"/>
  <dimension ref="A1:H71"/>
  <sheetViews>
    <sheetView showGridLines="0" workbookViewId="0">
      <pane ySplit="5" topLeftCell="A60" activePane="bottomLeft" state="frozenSplit"/>
      <selection activeCell="D39" sqref="D39"/>
      <selection pane="bottomLeft" activeCell="D39" sqref="D39"/>
    </sheetView>
  </sheetViews>
  <sheetFormatPr defaultRowHeight="12.5"/>
  <cols>
    <col min="1" max="1" width="50.81640625" style="78" customWidth="1"/>
    <col min="2" max="2" width="13.81640625" style="78" customWidth="1"/>
    <col min="3" max="3" width="20.54296875" style="78" customWidth="1"/>
    <col min="4" max="5" width="13.81640625" style="78" customWidth="1"/>
    <col min="6" max="7" width="17.81640625" style="78" customWidth="1"/>
    <col min="8" max="8" width="94.54296875" style="78" customWidth="1"/>
    <col min="9" max="9" width="69.1796875" style="78" customWidth="1"/>
    <col min="10" max="256" width="8.81640625" style="78"/>
    <col min="257" max="257" width="50.81640625" style="78" customWidth="1"/>
    <col min="258" max="258" width="13.81640625" style="78" customWidth="1"/>
    <col min="259" max="259" width="20.54296875" style="78" customWidth="1"/>
    <col min="260" max="261" width="13.81640625" style="78" customWidth="1"/>
    <col min="262" max="263" width="17.81640625" style="78" customWidth="1"/>
    <col min="264" max="264" width="94.54296875" style="78" customWidth="1"/>
    <col min="265" max="265" width="69.1796875" style="78" customWidth="1"/>
    <col min="266" max="512" width="8.81640625" style="78"/>
    <col min="513" max="513" width="50.81640625" style="78" customWidth="1"/>
    <col min="514" max="514" width="13.81640625" style="78" customWidth="1"/>
    <col min="515" max="515" width="20.54296875" style="78" customWidth="1"/>
    <col min="516" max="517" width="13.81640625" style="78" customWidth="1"/>
    <col min="518" max="519" width="17.81640625" style="78" customWidth="1"/>
    <col min="520" max="520" width="94.54296875" style="78" customWidth="1"/>
    <col min="521" max="521" width="69.1796875" style="78" customWidth="1"/>
    <col min="522" max="768" width="8.81640625" style="78"/>
    <col min="769" max="769" width="50.81640625" style="78" customWidth="1"/>
    <col min="770" max="770" width="13.81640625" style="78" customWidth="1"/>
    <col min="771" max="771" width="20.54296875" style="78" customWidth="1"/>
    <col min="772" max="773" width="13.81640625" style="78" customWidth="1"/>
    <col min="774" max="775" width="17.81640625" style="78" customWidth="1"/>
    <col min="776" max="776" width="94.54296875" style="78" customWidth="1"/>
    <col min="777" max="777" width="69.1796875" style="78" customWidth="1"/>
    <col min="778" max="1024" width="8.81640625" style="78"/>
    <col min="1025" max="1025" width="50.81640625" style="78" customWidth="1"/>
    <col min="1026" max="1026" width="13.81640625" style="78" customWidth="1"/>
    <col min="1027" max="1027" width="20.54296875" style="78" customWidth="1"/>
    <col min="1028" max="1029" width="13.81640625" style="78" customWidth="1"/>
    <col min="1030" max="1031" width="17.81640625" style="78" customWidth="1"/>
    <col min="1032" max="1032" width="94.54296875" style="78" customWidth="1"/>
    <col min="1033" max="1033" width="69.1796875" style="78" customWidth="1"/>
    <col min="1034" max="1280" width="8.81640625" style="78"/>
    <col min="1281" max="1281" width="50.81640625" style="78" customWidth="1"/>
    <col min="1282" max="1282" width="13.81640625" style="78" customWidth="1"/>
    <col min="1283" max="1283" width="20.54296875" style="78" customWidth="1"/>
    <col min="1284" max="1285" width="13.81640625" style="78" customWidth="1"/>
    <col min="1286" max="1287" width="17.81640625" style="78" customWidth="1"/>
    <col min="1288" max="1288" width="94.54296875" style="78" customWidth="1"/>
    <col min="1289" max="1289" width="69.1796875" style="78" customWidth="1"/>
    <col min="1290" max="1536" width="8.81640625" style="78"/>
    <col min="1537" max="1537" width="50.81640625" style="78" customWidth="1"/>
    <col min="1538" max="1538" width="13.81640625" style="78" customWidth="1"/>
    <col min="1539" max="1539" width="20.54296875" style="78" customWidth="1"/>
    <col min="1540" max="1541" width="13.81640625" style="78" customWidth="1"/>
    <col min="1542" max="1543" width="17.81640625" style="78" customWidth="1"/>
    <col min="1544" max="1544" width="94.54296875" style="78" customWidth="1"/>
    <col min="1545" max="1545" width="69.1796875" style="78" customWidth="1"/>
    <col min="1546" max="1792" width="8.81640625" style="78"/>
    <col min="1793" max="1793" width="50.81640625" style="78" customWidth="1"/>
    <col min="1794" max="1794" width="13.81640625" style="78" customWidth="1"/>
    <col min="1795" max="1795" width="20.54296875" style="78" customWidth="1"/>
    <col min="1796" max="1797" width="13.81640625" style="78" customWidth="1"/>
    <col min="1798" max="1799" width="17.81640625" style="78" customWidth="1"/>
    <col min="1800" max="1800" width="94.54296875" style="78" customWidth="1"/>
    <col min="1801" max="1801" width="69.1796875" style="78" customWidth="1"/>
    <col min="1802" max="2048" width="8.81640625" style="78"/>
    <col min="2049" max="2049" width="50.81640625" style="78" customWidth="1"/>
    <col min="2050" max="2050" width="13.81640625" style="78" customWidth="1"/>
    <col min="2051" max="2051" width="20.54296875" style="78" customWidth="1"/>
    <col min="2052" max="2053" width="13.81640625" style="78" customWidth="1"/>
    <col min="2054" max="2055" width="17.81640625" style="78" customWidth="1"/>
    <col min="2056" max="2056" width="94.54296875" style="78" customWidth="1"/>
    <col min="2057" max="2057" width="69.1796875" style="78" customWidth="1"/>
    <col min="2058" max="2304" width="8.81640625" style="78"/>
    <col min="2305" max="2305" width="50.81640625" style="78" customWidth="1"/>
    <col min="2306" max="2306" width="13.81640625" style="78" customWidth="1"/>
    <col min="2307" max="2307" width="20.54296875" style="78" customWidth="1"/>
    <col min="2308" max="2309" width="13.81640625" style="78" customWidth="1"/>
    <col min="2310" max="2311" width="17.81640625" style="78" customWidth="1"/>
    <col min="2312" max="2312" width="94.54296875" style="78" customWidth="1"/>
    <col min="2313" max="2313" width="69.1796875" style="78" customWidth="1"/>
    <col min="2314" max="2560" width="8.81640625" style="78"/>
    <col min="2561" max="2561" width="50.81640625" style="78" customWidth="1"/>
    <col min="2562" max="2562" width="13.81640625" style="78" customWidth="1"/>
    <col min="2563" max="2563" width="20.54296875" style="78" customWidth="1"/>
    <col min="2564" max="2565" width="13.81640625" style="78" customWidth="1"/>
    <col min="2566" max="2567" width="17.81640625" style="78" customWidth="1"/>
    <col min="2568" max="2568" width="94.54296875" style="78" customWidth="1"/>
    <col min="2569" max="2569" width="69.1796875" style="78" customWidth="1"/>
    <col min="2570" max="2816" width="8.81640625" style="78"/>
    <col min="2817" max="2817" width="50.81640625" style="78" customWidth="1"/>
    <col min="2818" max="2818" width="13.81640625" style="78" customWidth="1"/>
    <col min="2819" max="2819" width="20.54296875" style="78" customWidth="1"/>
    <col min="2820" max="2821" width="13.81640625" style="78" customWidth="1"/>
    <col min="2822" max="2823" width="17.81640625" style="78" customWidth="1"/>
    <col min="2824" max="2824" width="94.54296875" style="78" customWidth="1"/>
    <col min="2825" max="2825" width="69.1796875" style="78" customWidth="1"/>
    <col min="2826" max="3072" width="8.81640625" style="78"/>
    <col min="3073" max="3073" width="50.81640625" style="78" customWidth="1"/>
    <col min="3074" max="3074" width="13.81640625" style="78" customWidth="1"/>
    <col min="3075" max="3075" width="20.54296875" style="78" customWidth="1"/>
    <col min="3076" max="3077" width="13.81640625" style="78" customWidth="1"/>
    <col min="3078" max="3079" width="17.81640625" style="78" customWidth="1"/>
    <col min="3080" max="3080" width="94.54296875" style="78" customWidth="1"/>
    <col min="3081" max="3081" width="69.1796875" style="78" customWidth="1"/>
    <col min="3082" max="3328" width="8.81640625" style="78"/>
    <col min="3329" max="3329" width="50.81640625" style="78" customWidth="1"/>
    <col min="3330" max="3330" width="13.81640625" style="78" customWidth="1"/>
    <col min="3331" max="3331" width="20.54296875" style="78" customWidth="1"/>
    <col min="3332" max="3333" width="13.81640625" style="78" customWidth="1"/>
    <col min="3334" max="3335" width="17.81640625" style="78" customWidth="1"/>
    <col min="3336" max="3336" width="94.54296875" style="78" customWidth="1"/>
    <col min="3337" max="3337" width="69.1796875" style="78" customWidth="1"/>
    <col min="3338" max="3584" width="8.81640625" style="78"/>
    <col min="3585" max="3585" width="50.81640625" style="78" customWidth="1"/>
    <col min="3586" max="3586" width="13.81640625" style="78" customWidth="1"/>
    <col min="3587" max="3587" width="20.54296875" style="78" customWidth="1"/>
    <col min="3588" max="3589" width="13.81640625" style="78" customWidth="1"/>
    <col min="3590" max="3591" width="17.81640625" style="78" customWidth="1"/>
    <col min="3592" max="3592" width="94.54296875" style="78" customWidth="1"/>
    <col min="3593" max="3593" width="69.1796875" style="78" customWidth="1"/>
    <col min="3594" max="3840" width="8.81640625" style="78"/>
    <col min="3841" max="3841" width="50.81640625" style="78" customWidth="1"/>
    <col min="3842" max="3842" width="13.81640625" style="78" customWidth="1"/>
    <col min="3843" max="3843" width="20.54296875" style="78" customWidth="1"/>
    <col min="3844" max="3845" width="13.81640625" style="78" customWidth="1"/>
    <col min="3846" max="3847" width="17.81640625" style="78" customWidth="1"/>
    <col min="3848" max="3848" width="94.54296875" style="78" customWidth="1"/>
    <col min="3849" max="3849" width="69.1796875" style="78" customWidth="1"/>
    <col min="3850" max="4096" width="8.81640625" style="78"/>
    <col min="4097" max="4097" width="50.81640625" style="78" customWidth="1"/>
    <col min="4098" max="4098" width="13.81640625" style="78" customWidth="1"/>
    <col min="4099" max="4099" width="20.54296875" style="78" customWidth="1"/>
    <col min="4100" max="4101" width="13.81640625" style="78" customWidth="1"/>
    <col min="4102" max="4103" width="17.81640625" style="78" customWidth="1"/>
    <col min="4104" max="4104" width="94.54296875" style="78" customWidth="1"/>
    <col min="4105" max="4105" width="69.1796875" style="78" customWidth="1"/>
    <col min="4106" max="4352" width="8.81640625" style="78"/>
    <col min="4353" max="4353" width="50.81640625" style="78" customWidth="1"/>
    <col min="4354" max="4354" width="13.81640625" style="78" customWidth="1"/>
    <col min="4355" max="4355" width="20.54296875" style="78" customWidth="1"/>
    <col min="4356" max="4357" width="13.81640625" style="78" customWidth="1"/>
    <col min="4358" max="4359" width="17.81640625" style="78" customWidth="1"/>
    <col min="4360" max="4360" width="94.54296875" style="78" customWidth="1"/>
    <col min="4361" max="4361" width="69.1796875" style="78" customWidth="1"/>
    <col min="4362" max="4608" width="8.81640625" style="78"/>
    <col min="4609" max="4609" width="50.81640625" style="78" customWidth="1"/>
    <col min="4610" max="4610" width="13.81640625" style="78" customWidth="1"/>
    <col min="4611" max="4611" width="20.54296875" style="78" customWidth="1"/>
    <col min="4612" max="4613" width="13.81640625" style="78" customWidth="1"/>
    <col min="4614" max="4615" width="17.81640625" style="78" customWidth="1"/>
    <col min="4616" max="4616" width="94.54296875" style="78" customWidth="1"/>
    <col min="4617" max="4617" width="69.1796875" style="78" customWidth="1"/>
    <col min="4618" max="4864" width="8.81640625" style="78"/>
    <col min="4865" max="4865" width="50.81640625" style="78" customWidth="1"/>
    <col min="4866" max="4866" width="13.81640625" style="78" customWidth="1"/>
    <col min="4867" max="4867" width="20.54296875" style="78" customWidth="1"/>
    <col min="4868" max="4869" width="13.81640625" style="78" customWidth="1"/>
    <col min="4870" max="4871" width="17.81640625" style="78" customWidth="1"/>
    <col min="4872" max="4872" width="94.54296875" style="78" customWidth="1"/>
    <col min="4873" max="4873" width="69.1796875" style="78" customWidth="1"/>
    <col min="4874" max="5120" width="8.81640625" style="78"/>
    <col min="5121" max="5121" width="50.81640625" style="78" customWidth="1"/>
    <col min="5122" max="5122" width="13.81640625" style="78" customWidth="1"/>
    <col min="5123" max="5123" width="20.54296875" style="78" customWidth="1"/>
    <col min="5124" max="5125" width="13.81640625" style="78" customWidth="1"/>
    <col min="5126" max="5127" width="17.81640625" style="78" customWidth="1"/>
    <col min="5128" max="5128" width="94.54296875" style="78" customWidth="1"/>
    <col min="5129" max="5129" width="69.1796875" style="78" customWidth="1"/>
    <col min="5130" max="5376" width="8.81640625" style="78"/>
    <col min="5377" max="5377" width="50.81640625" style="78" customWidth="1"/>
    <col min="5378" max="5378" width="13.81640625" style="78" customWidth="1"/>
    <col min="5379" max="5379" width="20.54296875" style="78" customWidth="1"/>
    <col min="5380" max="5381" width="13.81640625" style="78" customWidth="1"/>
    <col min="5382" max="5383" width="17.81640625" style="78" customWidth="1"/>
    <col min="5384" max="5384" width="94.54296875" style="78" customWidth="1"/>
    <col min="5385" max="5385" width="69.1796875" style="78" customWidth="1"/>
    <col min="5386" max="5632" width="8.81640625" style="78"/>
    <col min="5633" max="5633" width="50.81640625" style="78" customWidth="1"/>
    <col min="5634" max="5634" width="13.81640625" style="78" customWidth="1"/>
    <col min="5635" max="5635" width="20.54296875" style="78" customWidth="1"/>
    <col min="5636" max="5637" width="13.81640625" style="78" customWidth="1"/>
    <col min="5638" max="5639" width="17.81640625" style="78" customWidth="1"/>
    <col min="5640" max="5640" width="94.54296875" style="78" customWidth="1"/>
    <col min="5641" max="5641" width="69.1796875" style="78" customWidth="1"/>
    <col min="5642" max="5888" width="8.81640625" style="78"/>
    <col min="5889" max="5889" width="50.81640625" style="78" customWidth="1"/>
    <col min="5890" max="5890" width="13.81640625" style="78" customWidth="1"/>
    <col min="5891" max="5891" width="20.54296875" style="78" customWidth="1"/>
    <col min="5892" max="5893" width="13.81640625" style="78" customWidth="1"/>
    <col min="5894" max="5895" width="17.81640625" style="78" customWidth="1"/>
    <col min="5896" max="5896" width="94.54296875" style="78" customWidth="1"/>
    <col min="5897" max="5897" width="69.1796875" style="78" customWidth="1"/>
    <col min="5898" max="6144" width="8.81640625" style="78"/>
    <col min="6145" max="6145" width="50.81640625" style="78" customWidth="1"/>
    <col min="6146" max="6146" width="13.81640625" style="78" customWidth="1"/>
    <col min="6147" max="6147" width="20.54296875" style="78" customWidth="1"/>
    <col min="6148" max="6149" width="13.81640625" style="78" customWidth="1"/>
    <col min="6150" max="6151" width="17.81640625" style="78" customWidth="1"/>
    <col min="6152" max="6152" width="94.54296875" style="78" customWidth="1"/>
    <col min="6153" max="6153" width="69.1796875" style="78" customWidth="1"/>
    <col min="6154" max="6400" width="8.81640625" style="78"/>
    <col min="6401" max="6401" width="50.81640625" style="78" customWidth="1"/>
    <col min="6402" max="6402" width="13.81640625" style="78" customWidth="1"/>
    <col min="6403" max="6403" width="20.54296875" style="78" customWidth="1"/>
    <col min="6404" max="6405" width="13.81640625" style="78" customWidth="1"/>
    <col min="6406" max="6407" width="17.81640625" style="78" customWidth="1"/>
    <col min="6408" max="6408" width="94.54296875" style="78" customWidth="1"/>
    <col min="6409" max="6409" width="69.1796875" style="78" customWidth="1"/>
    <col min="6410" max="6656" width="8.81640625" style="78"/>
    <col min="6657" max="6657" width="50.81640625" style="78" customWidth="1"/>
    <col min="6658" max="6658" width="13.81640625" style="78" customWidth="1"/>
    <col min="6659" max="6659" width="20.54296875" style="78" customWidth="1"/>
    <col min="6660" max="6661" width="13.81640625" style="78" customWidth="1"/>
    <col min="6662" max="6663" width="17.81640625" style="78" customWidth="1"/>
    <col min="6664" max="6664" width="94.54296875" style="78" customWidth="1"/>
    <col min="6665" max="6665" width="69.1796875" style="78" customWidth="1"/>
    <col min="6666" max="6912" width="8.81640625" style="78"/>
    <col min="6913" max="6913" width="50.81640625" style="78" customWidth="1"/>
    <col min="6914" max="6914" width="13.81640625" style="78" customWidth="1"/>
    <col min="6915" max="6915" width="20.54296875" style="78" customWidth="1"/>
    <col min="6916" max="6917" width="13.81640625" style="78" customWidth="1"/>
    <col min="6918" max="6919" width="17.81640625" style="78" customWidth="1"/>
    <col min="6920" max="6920" width="94.54296875" style="78" customWidth="1"/>
    <col min="6921" max="6921" width="69.1796875" style="78" customWidth="1"/>
    <col min="6922" max="7168" width="8.81640625" style="78"/>
    <col min="7169" max="7169" width="50.81640625" style="78" customWidth="1"/>
    <col min="7170" max="7170" width="13.81640625" style="78" customWidth="1"/>
    <col min="7171" max="7171" width="20.54296875" style="78" customWidth="1"/>
    <col min="7172" max="7173" width="13.81640625" style="78" customWidth="1"/>
    <col min="7174" max="7175" width="17.81640625" style="78" customWidth="1"/>
    <col min="7176" max="7176" width="94.54296875" style="78" customWidth="1"/>
    <col min="7177" max="7177" width="69.1796875" style="78" customWidth="1"/>
    <col min="7178" max="7424" width="8.81640625" style="78"/>
    <col min="7425" max="7425" width="50.81640625" style="78" customWidth="1"/>
    <col min="7426" max="7426" width="13.81640625" style="78" customWidth="1"/>
    <col min="7427" max="7427" width="20.54296875" style="78" customWidth="1"/>
    <col min="7428" max="7429" width="13.81640625" style="78" customWidth="1"/>
    <col min="7430" max="7431" width="17.81640625" style="78" customWidth="1"/>
    <col min="7432" max="7432" width="94.54296875" style="78" customWidth="1"/>
    <col min="7433" max="7433" width="69.1796875" style="78" customWidth="1"/>
    <col min="7434" max="7680" width="8.81640625" style="78"/>
    <col min="7681" max="7681" width="50.81640625" style="78" customWidth="1"/>
    <col min="7682" max="7682" width="13.81640625" style="78" customWidth="1"/>
    <col min="7683" max="7683" width="20.54296875" style="78" customWidth="1"/>
    <col min="7684" max="7685" width="13.81640625" style="78" customWidth="1"/>
    <col min="7686" max="7687" width="17.81640625" style="78" customWidth="1"/>
    <col min="7688" max="7688" width="94.54296875" style="78" customWidth="1"/>
    <col min="7689" max="7689" width="69.1796875" style="78" customWidth="1"/>
    <col min="7690" max="7936" width="8.81640625" style="78"/>
    <col min="7937" max="7937" width="50.81640625" style="78" customWidth="1"/>
    <col min="7938" max="7938" width="13.81640625" style="78" customWidth="1"/>
    <col min="7939" max="7939" width="20.54296875" style="78" customWidth="1"/>
    <col min="7940" max="7941" width="13.81640625" style="78" customWidth="1"/>
    <col min="7942" max="7943" width="17.81640625" style="78" customWidth="1"/>
    <col min="7944" max="7944" width="94.54296875" style="78" customWidth="1"/>
    <col min="7945" max="7945" width="69.1796875" style="78" customWidth="1"/>
    <col min="7946" max="8192" width="8.81640625" style="78"/>
    <col min="8193" max="8193" width="50.81640625" style="78" customWidth="1"/>
    <col min="8194" max="8194" width="13.81640625" style="78" customWidth="1"/>
    <col min="8195" max="8195" width="20.54296875" style="78" customWidth="1"/>
    <col min="8196" max="8197" width="13.81640625" style="78" customWidth="1"/>
    <col min="8198" max="8199" width="17.81640625" style="78" customWidth="1"/>
    <col min="8200" max="8200" width="94.54296875" style="78" customWidth="1"/>
    <col min="8201" max="8201" width="69.1796875" style="78" customWidth="1"/>
    <col min="8202" max="8448" width="8.81640625" style="78"/>
    <col min="8449" max="8449" width="50.81640625" style="78" customWidth="1"/>
    <col min="8450" max="8450" width="13.81640625" style="78" customWidth="1"/>
    <col min="8451" max="8451" width="20.54296875" style="78" customWidth="1"/>
    <col min="8452" max="8453" width="13.81640625" style="78" customWidth="1"/>
    <col min="8454" max="8455" width="17.81640625" style="78" customWidth="1"/>
    <col min="8456" max="8456" width="94.54296875" style="78" customWidth="1"/>
    <col min="8457" max="8457" width="69.1796875" style="78" customWidth="1"/>
    <col min="8458" max="8704" width="8.81640625" style="78"/>
    <col min="8705" max="8705" width="50.81640625" style="78" customWidth="1"/>
    <col min="8706" max="8706" width="13.81640625" style="78" customWidth="1"/>
    <col min="8707" max="8707" width="20.54296875" style="78" customWidth="1"/>
    <col min="8708" max="8709" width="13.81640625" style="78" customWidth="1"/>
    <col min="8710" max="8711" width="17.81640625" style="78" customWidth="1"/>
    <col min="8712" max="8712" width="94.54296875" style="78" customWidth="1"/>
    <col min="8713" max="8713" width="69.1796875" style="78" customWidth="1"/>
    <col min="8714" max="8960" width="8.81640625" style="78"/>
    <col min="8961" max="8961" width="50.81640625" style="78" customWidth="1"/>
    <col min="8962" max="8962" width="13.81640625" style="78" customWidth="1"/>
    <col min="8963" max="8963" width="20.54296875" style="78" customWidth="1"/>
    <col min="8964" max="8965" width="13.81640625" style="78" customWidth="1"/>
    <col min="8966" max="8967" width="17.81640625" style="78" customWidth="1"/>
    <col min="8968" max="8968" width="94.54296875" style="78" customWidth="1"/>
    <col min="8969" max="8969" width="69.1796875" style="78" customWidth="1"/>
    <col min="8970" max="9216" width="8.81640625" style="78"/>
    <col min="9217" max="9217" width="50.81640625" style="78" customWidth="1"/>
    <col min="9218" max="9218" width="13.81640625" style="78" customWidth="1"/>
    <col min="9219" max="9219" width="20.54296875" style="78" customWidth="1"/>
    <col min="9220" max="9221" width="13.81640625" style="78" customWidth="1"/>
    <col min="9222" max="9223" width="17.81640625" style="78" customWidth="1"/>
    <col min="9224" max="9224" width="94.54296875" style="78" customWidth="1"/>
    <col min="9225" max="9225" width="69.1796875" style="78" customWidth="1"/>
    <col min="9226" max="9472" width="8.81640625" style="78"/>
    <col min="9473" max="9473" width="50.81640625" style="78" customWidth="1"/>
    <col min="9474" max="9474" width="13.81640625" style="78" customWidth="1"/>
    <col min="9475" max="9475" width="20.54296875" style="78" customWidth="1"/>
    <col min="9476" max="9477" width="13.81640625" style="78" customWidth="1"/>
    <col min="9478" max="9479" width="17.81640625" style="78" customWidth="1"/>
    <col min="9480" max="9480" width="94.54296875" style="78" customWidth="1"/>
    <col min="9481" max="9481" width="69.1796875" style="78" customWidth="1"/>
    <col min="9482" max="9728" width="8.81640625" style="78"/>
    <col min="9729" max="9729" width="50.81640625" style="78" customWidth="1"/>
    <col min="9730" max="9730" width="13.81640625" style="78" customWidth="1"/>
    <col min="9731" max="9731" width="20.54296875" style="78" customWidth="1"/>
    <col min="9732" max="9733" width="13.81640625" style="78" customWidth="1"/>
    <col min="9734" max="9735" width="17.81640625" style="78" customWidth="1"/>
    <col min="9736" max="9736" width="94.54296875" style="78" customWidth="1"/>
    <col min="9737" max="9737" width="69.1796875" style="78" customWidth="1"/>
    <col min="9738" max="9984" width="8.81640625" style="78"/>
    <col min="9985" max="9985" width="50.81640625" style="78" customWidth="1"/>
    <col min="9986" max="9986" width="13.81640625" style="78" customWidth="1"/>
    <col min="9987" max="9987" width="20.54296875" style="78" customWidth="1"/>
    <col min="9988" max="9989" width="13.81640625" style="78" customWidth="1"/>
    <col min="9990" max="9991" width="17.81640625" style="78" customWidth="1"/>
    <col min="9992" max="9992" width="94.54296875" style="78" customWidth="1"/>
    <col min="9993" max="9993" width="69.1796875" style="78" customWidth="1"/>
    <col min="9994" max="10240" width="8.81640625" style="78"/>
    <col min="10241" max="10241" width="50.81640625" style="78" customWidth="1"/>
    <col min="10242" max="10242" width="13.81640625" style="78" customWidth="1"/>
    <col min="10243" max="10243" width="20.54296875" style="78" customWidth="1"/>
    <col min="10244" max="10245" width="13.81640625" style="78" customWidth="1"/>
    <col min="10246" max="10247" width="17.81640625" style="78" customWidth="1"/>
    <col min="10248" max="10248" width="94.54296875" style="78" customWidth="1"/>
    <col min="10249" max="10249" width="69.1796875" style="78" customWidth="1"/>
    <col min="10250" max="10496" width="8.81640625" style="78"/>
    <col min="10497" max="10497" width="50.81640625" style="78" customWidth="1"/>
    <col min="10498" max="10498" width="13.81640625" style="78" customWidth="1"/>
    <col min="10499" max="10499" width="20.54296875" style="78" customWidth="1"/>
    <col min="10500" max="10501" width="13.81640625" style="78" customWidth="1"/>
    <col min="10502" max="10503" width="17.81640625" style="78" customWidth="1"/>
    <col min="10504" max="10504" width="94.54296875" style="78" customWidth="1"/>
    <col min="10505" max="10505" width="69.1796875" style="78" customWidth="1"/>
    <col min="10506" max="10752" width="8.81640625" style="78"/>
    <col min="10753" max="10753" width="50.81640625" style="78" customWidth="1"/>
    <col min="10754" max="10754" width="13.81640625" style="78" customWidth="1"/>
    <col min="10755" max="10755" width="20.54296875" style="78" customWidth="1"/>
    <col min="10756" max="10757" width="13.81640625" style="78" customWidth="1"/>
    <col min="10758" max="10759" width="17.81640625" style="78" customWidth="1"/>
    <col min="10760" max="10760" width="94.54296875" style="78" customWidth="1"/>
    <col min="10761" max="10761" width="69.1796875" style="78" customWidth="1"/>
    <col min="10762" max="11008" width="8.81640625" style="78"/>
    <col min="11009" max="11009" width="50.81640625" style="78" customWidth="1"/>
    <col min="11010" max="11010" width="13.81640625" style="78" customWidth="1"/>
    <col min="11011" max="11011" width="20.54296875" style="78" customWidth="1"/>
    <col min="11012" max="11013" width="13.81640625" style="78" customWidth="1"/>
    <col min="11014" max="11015" width="17.81640625" style="78" customWidth="1"/>
    <col min="11016" max="11016" width="94.54296875" style="78" customWidth="1"/>
    <col min="11017" max="11017" width="69.1796875" style="78" customWidth="1"/>
    <col min="11018" max="11264" width="8.81640625" style="78"/>
    <col min="11265" max="11265" width="50.81640625" style="78" customWidth="1"/>
    <col min="11266" max="11266" width="13.81640625" style="78" customWidth="1"/>
    <col min="11267" max="11267" width="20.54296875" style="78" customWidth="1"/>
    <col min="11268" max="11269" width="13.81640625" style="78" customWidth="1"/>
    <col min="11270" max="11271" width="17.81640625" style="78" customWidth="1"/>
    <col min="11272" max="11272" width="94.54296875" style="78" customWidth="1"/>
    <col min="11273" max="11273" width="69.1796875" style="78" customWidth="1"/>
    <col min="11274" max="11520" width="8.81640625" style="78"/>
    <col min="11521" max="11521" width="50.81640625" style="78" customWidth="1"/>
    <col min="11522" max="11522" width="13.81640625" style="78" customWidth="1"/>
    <col min="11523" max="11523" width="20.54296875" style="78" customWidth="1"/>
    <col min="11524" max="11525" width="13.81640625" style="78" customWidth="1"/>
    <col min="11526" max="11527" width="17.81640625" style="78" customWidth="1"/>
    <col min="11528" max="11528" width="94.54296875" style="78" customWidth="1"/>
    <col min="11529" max="11529" width="69.1796875" style="78" customWidth="1"/>
    <col min="11530" max="11776" width="8.81640625" style="78"/>
    <col min="11777" max="11777" width="50.81640625" style="78" customWidth="1"/>
    <col min="11778" max="11778" width="13.81640625" style="78" customWidth="1"/>
    <col min="11779" max="11779" width="20.54296875" style="78" customWidth="1"/>
    <col min="11780" max="11781" width="13.81640625" style="78" customWidth="1"/>
    <col min="11782" max="11783" width="17.81640625" style="78" customWidth="1"/>
    <col min="11784" max="11784" width="94.54296875" style="78" customWidth="1"/>
    <col min="11785" max="11785" width="69.1796875" style="78" customWidth="1"/>
    <col min="11786" max="12032" width="8.81640625" style="78"/>
    <col min="12033" max="12033" width="50.81640625" style="78" customWidth="1"/>
    <col min="12034" max="12034" width="13.81640625" style="78" customWidth="1"/>
    <col min="12035" max="12035" width="20.54296875" style="78" customWidth="1"/>
    <col min="12036" max="12037" width="13.81640625" style="78" customWidth="1"/>
    <col min="12038" max="12039" width="17.81640625" style="78" customWidth="1"/>
    <col min="12040" max="12040" width="94.54296875" style="78" customWidth="1"/>
    <col min="12041" max="12041" width="69.1796875" style="78" customWidth="1"/>
    <col min="12042" max="12288" width="8.81640625" style="78"/>
    <col min="12289" max="12289" width="50.81640625" style="78" customWidth="1"/>
    <col min="12290" max="12290" width="13.81640625" style="78" customWidth="1"/>
    <col min="12291" max="12291" width="20.54296875" style="78" customWidth="1"/>
    <col min="12292" max="12293" width="13.81640625" style="78" customWidth="1"/>
    <col min="12294" max="12295" width="17.81640625" style="78" customWidth="1"/>
    <col min="12296" max="12296" width="94.54296875" style="78" customWidth="1"/>
    <col min="12297" max="12297" width="69.1796875" style="78" customWidth="1"/>
    <col min="12298" max="12544" width="8.81640625" style="78"/>
    <col min="12545" max="12545" width="50.81640625" style="78" customWidth="1"/>
    <col min="12546" max="12546" width="13.81640625" style="78" customWidth="1"/>
    <col min="12547" max="12547" width="20.54296875" style="78" customWidth="1"/>
    <col min="12548" max="12549" width="13.81640625" style="78" customWidth="1"/>
    <col min="12550" max="12551" width="17.81640625" style="78" customWidth="1"/>
    <col min="12552" max="12552" width="94.54296875" style="78" customWidth="1"/>
    <col min="12553" max="12553" width="69.1796875" style="78" customWidth="1"/>
    <col min="12554" max="12800" width="8.81640625" style="78"/>
    <col min="12801" max="12801" width="50.81640625" style="78" customWidth="1"/>
    <col min="12802" max="12802" width="13.81640625" style="78" customWidth="1"/>
    <col min="12803" max="12803" width="20.54296875" style="78" customWidth="1"/>
    <col min="12804" max="12805" width="13.81640625" style="78" customWidth="1"/>
    <col min="12806" max="12807" width="17.81640625" style="78" customWidth="1"/>
    <col min="12808" max="12808" width="94.54296875" style="78" customWidth="1"/>
    <col min="12809" max="12809" width="69.1796875" style="78" customWidth="1"/>
    <col min="12810" max="13056" width="8.81640625" style="78"/>
    <col min="13057" max="13057" width="50.81640625" style="78" customWidth="1"/>
    <col min="13058" max="13058" width="13.81640625" style="78" customWidth="1"/>
    <col min="13059" max="13059" width="20.54296875" style="78" customWidth="1"/>
    <col min="13060" max="13061" width="13.81640625" style="78" customWidth="1"/>
    <col min="13062" max="13063" width="17.81640625" style="78" customWidth="1"/>
    <col min="13064" max="13064" width="94.54296875" style="78" customWidth="1"/>
    <col min="13065" max="13065" width="69.1796875" style="78" customWidth="1"/>
    <col min="13066" max="13312" width="8.81640625" style="78"/>
    <col min="13313" max="13313" width="50.81640625" style="78" customWidth="1"/>
    <col min="13314" max="13314" width="13.81640625" style="78" customWidth="1"/>
    <col min="13315" max="13315" width="20.54296875" style="78" customWidth="1"/>
    <col min="13316" max="13317" width="13.81640625" style="78" customWidth="1"/>
    <col min="13318" max="13319" width="17.81640625" style="78" customWidth="1"/>
    <col min="13320" max="13320" width="94.54296875" style="78" customWidth="1"/>
    <col min="13321" max="13321" width="69.1796875" style="78" customWidth="1"/>
    <col min="13322" max="13568" width="8.81640625" style="78"/>
    <col min="13569" max="13569" width="50.81640625" style="78" customWidth="1"/>
    <col min="13570" max="13570" width="13.81640625" style="78" customWidth="1"/>
    <col min="13571" max="13571" width="20.54296875" style="78" customWidth="1"/>
    <col min="13572" max="13573" width="13.81640625" style="78" customWidth="1"/>
    <col min="13574" max="13575" width="17.81640625" style="78" customWidth="1"/>
    <col min="13576" max="13576" width="94.54296875" style="78" customWidth="1"/>
    <col min="13577" max="13577" width="69.1796875" style="78" customWidth="1"/>
    <col min="13578" max="13824" width="8.81640625" style="78"/>
    <col min="13825" max="13825" width="50.81640625" style="78" customWidth="1"/>
    <col min="13826" max="13826" width="13.81640625" style="78" customWidth="1"/>
    <col min="13827" max="13827" width="20.54296875" style="78" customWidth="1"/>
    <col min="13828" max="13829" width="13.81640625" style="78" customWidth="1"/>
    <col min="13830" max="13831" width="17.81640625" style="78" customWidth="1"/>
    <col min="13832" max="13832" width="94.54296875" style="78" customWidth="1"/>
    <col min="13833" max="13833" width="69.1796875" style="78" customWidth="1"/>
    <col min="13834" max="14080" width="8.81640625" style="78"/>
    <col min="14081" max="14081" width="50.81640625" style="78" customWidth="1"/>
    <col min="14082" max="14082" width="13.81640625" style="78" customWidth="1"/>
    <col min="14083" max="14083" width="20.54296875" style="78" customWidth="1"/>
    <col min="14084" max="14085" width="13.81640625" style="78" customWidth="1"/>
    <col min="14086" max="14087" width="17.81640625" style="78" customWidth="1"/>
    <col min="14088" max="14088" width="94.54296875" style="78" customWidth="1"/>
    <col min="14089" max="14089" width="69.1796875" style="78" customWidth="1"/>
    <col min="14090" max="14336" width="8.81640625" style="78"/>
    <col min="14337" max="14337" width="50.81640625" style="78" customWidth="1"/>
    <col min="14338" max="14338" width="13.81640625" style="78" customWidth="1"/>
    <col min="14339" max="14339" width="20.54296875" style="78" customWidth="1"/>
    <col min="14340" max="14341" width="13.81640625" style="78" customWidth="1"/>
    <col min="14342" max="14343" width="17.81640625" style="78" customWidth="1"/>
    <col min="14344" max="14344" width="94.54296875" style="78" customWidth="1"/>
    <col min="14345" max="14345" width="69.1796875" style="78" customWidth="1"/>
    <col min="14346" max="14592" width="8.81640625" style="78"/>
    <col min="14593" max="14593" width="50.81640625" style="78" customWidth="1"/>
    <col min="14594" max="14594" width="13.81640625" style="78" customWidth="1"/>
    <col min="14595" max="14595" width="20.54296875" style="78" customWidth="1"/>
    <col min="14596" max="14597" width="13.81640625" style="78" customWidth="1"/>
    <col min="14598" max="14599" width="17.81640625" style="78" customWidth="1"/>
    <col min="14600" max="14600" width="94.54296875" style="78" customWidth="1"/>
    <col min="14601" max="14601" width="69.1796875" style="78" customWidth="1"/>
    <col min="14602" max="14848" width="8.81640625" style="78"/>
    <col min="14849" max="14849" width="50.81640625" style="78" customWidth="1"/>
    <col min="14850" max="14850" width="13.81640625" style="78" customWidth="1"/>
    <col min="14851" max="14851" width="20.54296875" style="78" customWidth="1"/>
    <col min="14852" max="14853" width="13.81640625" style="78" customWidth="1"/>
    <col min="14854" max="14855" width="17.81640625" style="78" customWidth="1"/>
    <col min="14856" max="14856" width="94.54296875" style="78" customWidth="1"/>
    <col min="14857" max="14857" width="69.1796875" style="78" customWidth="1"/>
    <col min="14858" max="15104" width="8.81640625" style="78"/>
    <col min="15105" max="15105" width="50.81640625" style="78" customWidth="1"/>
    <col min="15106" max="15106" width="13.81640625" style="78" customWidth="1"/>
    <col min="15107" max="15107" width="20.54296875" style="78" customWidth="1"/>
    <col min="15108" max="15109" width="13.81640625" style="78" customWidth="1"/>
    <col min="15110" max="15111" width="17.81640625" style="78" customWidth="1"/>
    <col min="15112" max="15112" width="94.54296875" style="78" customWidth="1"/>
    <col min="15113" max="15113" width="69.1796875" style="78" customWidth="1"/>
    <col min="15114" max="15360" width="8.81640625" style="78"/>
    <col min="15361" max="15361" width="50.81640625" style="78" customWidth="1"/>
    <col min="15362" max="15362" width="13.81640625" style="78" customWidth="1"/>
    <col min="15363" max="15363" width="20.54296875" style="78" customWidth="1"/>
    <col min="15364" max="15365" width="13.81640625" style="78" customWidth="1"/>
    <col min="15366" max="15367" width="17.81640625" style="78" customWidth="1"/>
    <col min="15368" max="15368" width="94.54296875" style="78" customWidth="1"/>
    <col min="15369" max="15369" width="69.1796875" style="78" customWidth="1"/>
    <col min="15370" max="15616" width="8.81640625" style="78"/>
    <col min="15617" max="15617" width="50.81640625" style="78" customWidth="1"/>
    <col min="15618" max="15618" width="13.81640625" style="78" customWidth="1"/>
    <col min="15619" max="15619" width="20.54296875" style="78" customWidth="1"/>
    <col min="15620" max="15621" width="13.81640625" style="78" customWidth="1"/>
    <col min="15622" max="15623" width="17.81640625" style="78" customWidth="1"/>
    <col min="15624" max="15624" width="94.54296875" style="78" customWidth="1"/>
    <col min="15625" max="15625" width="69.1796875" style="78" customWidth="1"/>
    <col min="15626" max="15872" width="8.81640625" style="78"/>
    <col min="15873" max="15873" width="50.81640625" style="78" customWidth="1"/>
    <col min="15874" max="15874" width="13.81640625" style="78" customWidth="1"/>
    <col min="15875" max="15875" width="20.54296875" style="78" customWidth="1"/>
    <col min="15876" max="15877" width="13.81640625" style="78" customWidth="1"/>
    <col min="15878" max="15879" width="17.81640625" style="78" customWidth="1"/>
    <col min="15880" max="15880" width="94.54296875" style="78" customWidth="1"/>
    <col min="15881" max="15881" width="69.1796875" style="78" customWidth="1"/>
    <col min="15882" max="16128" width="8.81640625" style="78"/>
    <col min="16129" max="16129" width="50.81640625" style="78" customWidth="1"/>
    <col min="16130" max="16130" width="13.81640625" style="78" customWidth="1"/>
    <col min="16131" max="16131" width="20.54296875" style="78" customWidth="1"/>
    <col min="16132" max="16133" width="13.81640625" style="78" customWidth="1"/>
    <col min="16134" max="16135" width="17.81640625" style="78" customWidth="1"/>
    <col min="16136" max="16136" width="94.54296875" style="78" customWidth="1"/>
    <col min="16137" max="16137" width="69.1796875" style="78" customWidth="1"/>
    <col min="16138" max="16384" width="8.81640625" style="78"/>
  </cols>
  <sheetData>
    <row r="1" spans="1:8" ht="33.65" customHeight="1">
      <c r="A1" s="478" t="s">
        <v>237</v>
      </c>
      <c r="B1" s="473"/>
      <c r="C1" s="473"/>
      <c r="D1" s="473"/>
      <c r="E1" s="473"/>
      <c r="F1" s="473"/>
      <c r="G1" s="473"/>
      <c r="H1" s="473"/>
    </row>
    <row r="2" spans="1:8">
      <c r="A2" s="479" t="s">
        <v>135</v>
      </c>
      <c r="B2" s="473"/>
      <c r="C2" s="473"/>
      <c r="D2" s="473"/>
      <c r="E2" s="473"/>
      <c r="F2" s="473"/>
      <c r="G2" s="473"/>
      <c r="H2" s="473"/>
    </row>
    <row r="3" spans="1:8">
      <c r="A3" s="475" t="s">
        <v>121</v>
      </c>
      <c r="B3" s="473"/>
      <c r="C3" s="473"/>
      <c r="D3" s="473"/>
      <c r="E3" s="473"/>
      <c r="F3" s="473"/>
      <c r="G3" s="473"/>
      <c r="H3" s="473"/>
    </row>
    <row r="4" spans="1:8" ht="18" customHeight="1">
      <c r="A4" s="480" t="s">
        <v>229</v>
      </c>
      <c r="B4" s="473"/>
      <c r="C4" s="473"/>
      <c r="D4" s="473"/>
      <c r="E4" s="473"/>
      <c r="F4" s="473"/>
      <c r="G4" s="473"/>
      <c r="H4" s="473"/>
    </row>
    <row r="5" spans="1:8" ht="11.25" customHeight="1" thickBot="1"/>
    <row r="6" spans="1:8" ht="43.4" customHeight="1" thickBot="1">
      <c r="A6" s="329" t="s">
        <v>175</v>
      </c>
      <c r="B6" s="476" t="s">
        <v>244</v>
      </c>
      <c r="C6" s="477"/>
    </row>
    <row r="7" spans="1:8" ht="16" thickBot="1">
      <c r="A7" s="336"/>
      <c r="B7" s="331" t="s">
        <v>6</v>
      </c>
      <c r="C7" s="332" t="s">
        <v>89</v>
      </c>
    </row>
    <row r="8" spans="1:8" ht="15.5">
      <c r="A8" s="333"/>
      <c r="B8" s="374"/>
      <c r="C8" s="335"/>
    </row>
    <row r="9" spans="1:8" ht="18" customHeight="1">
      <c r="A9" s="355" t="s">
        <v>8</v>
      </c>
      <c r="B9" s="375"/>
      <c r="C9" s="338"/>
    </row>
    <row r="10" spans="1:8" ht="18" customHeight="1">
      <c r="A10" s="339" t="s">
        <v>122</v>
      </c>
      <c r="B10" s="416">
        <f>'Actuals; Direct'!B11+'Actuals; Cures'!B9</f>
        <v>3561</v>
      </c>
      <c r="C10" s="409">
        <f>'Actuals; Direct'!C11+'Actuals; Cures'!C9</f>
        <v>1801598220</v>
      </c>
    </row>
    <row r="11" spans="1:8" ht="18" customHeight="1">
      <c r="A11" s="339" t="s">
        <v>177</v>
      </c>
      <c r="B11" s="417">
        <f>'Actuals; Direct'!B12+'Actuals; Cures'!B10</f>
        <v>268</v>
      </c>
      <c r="C11" s="409">
        <f>'Actuals; Direct'!C12+'Actuals; Cures'!C10</f>
        <v>30715356</v>
      </c>
    </row>
    <row r="12" spans="1:8" ht="18" customHeight="1">
      <c r="A12" s="342" t="s">
        <v>1</v>
      </c>
      <c r="B12" s="416">
        <f>'Actuals; Direct'!B13+'Actuals; Cures'!B11</f>
        <v>94</v>
      </c>
      <c r="C12" s="409">
        <f>'Actuals; Direct'!C13+'Actuals; Cures'!C11</f>
        <v>63912051</v>
      </c>
    </row>
    <row r="13" spans="1:8" ht="18" customHeight="1">
      <c r="A13" s="342" t="s">
        <v>0</v>
      </c>
      <c r="B13" s="416">
        <f>'Actuals; Direct'!B14+'Actuals; Cures'!B12</f>
        <v>1077</v>
      </c>
      <c r="C13" s="409">
        <f>'Actuals; Direct'!C14+'Actuals; Cures'!C12</f>
        <v>507192398</v>
      </c>
    </row>
    <row r="14" spans="1:8" ht="18" customHeight="1">
      <c r="A14" s="342" t="s">
        <v>178</v>
      </c>
      <c r="B14" s="416">
        <f>'Actuals; Direct'!B15+'Actuals; Cures'!B13</f>
        <v>7</v>
      </c>
      <c r="C14" s="409">
        <f>'Actuals; Direct'!C15+'Actuals; Cures'!C13</f>
        <v>1611230</v>
      </c>
    </row>
    <row r="15" spans="1:8" ht="18" customHeight="1">
      <c r="A15" s="339" t="s">
        <v>93</v>
      </c>
      <c r="B15" s="376">
        <f>'Actuals; Direct'!B16+'Actuals; Cures'!B14</f>
        <v>1178</v>
      </c>
      <c r="C15" s="341">
        <f>'Actuals; Direct'!C16+'Actuals; Cures'!C14</f>
        <v>572715679</v>
      </c>
    </row>
    <row r="16" spans="1:8" ht="18" customHeight="1" thickBot="1">
      <c r="A16" s="343" t="s">
        <v>179</v>
      </c>
      <c r="B16" s="378">
        <f>'Actuals; Direct'!B17+'Actuals; Cures'!B15</f>
        <v>4739</v>
      </c>
      <c r="C16" s="379">
        <f>'Actuals; Direct'!C17+'Actuals; Cures'!C15</f>
        <v>2405029255</v>
      </c>
    </row>
    <row r="17" spans="1:3" ht="18" customHeight="1">
      <c r="A17" s="346" t="s">
        <v>116</v>
      </c>
      <c r="B17" s="418">
        <f>'Actuals; Direct'!B18+'Actuals; Cures'!B16</f>
        <v>245</v>
      </c>
      <c r="C17" s="419">
        <f>'Actuals; Direct'!C18+'Actuals; Cures'!C16</f>
        <v>136670316</v>
      </c>
    </row>
    <row r="18" spans="1:3" ht="18" customHeight="1" thickBot="1">
      <c r="A18" s="348" t="s">
        <v>124</v>
      </c>
      <c r="B18" s="378">
        <f>'Actuals; Direct'!B19+'Actuals; Cures'!B17</f>
        <v>4984</v>
      </c>
      <c r="C18" s="379">
        <f>'Actuals; Direct'!C19+'Actuals; Cures'!C17</f>
        <v>2541699571</v>
      </c>
    </row>
    <row r="19" spans="1:3" ht="15.5">
      <c r="A19" s="333"/>
      <c r="B19" s="374"/>
      <c r="C19" s="335"/>
    </row>
    <row r="20" spans="1:3" ht="18" customHeight="1">
      <c r="A20" s="355" t="s">
        <v>34</v>
      </c>
      <c r="B20" s="375"/>
      <c r="C20" s="338"/>
    </row>
    <row r="21" spans="1:3" ht="18" customHeight="1">
      <c r="A21" s="339" t="s">
        <v>180</v>
      </c>
      <c r="B21" s="416">
        <f>'Actuals; Direct'!B22+'Actuals; Cures'!B20</f>
        <v>251</v>
      </c>
      <c r="C21" s="409">
        <f>'Actuals; Direct'!C22+'Actuals; Cures'!C20</f>
        <v>655891379</v>
      </c>
    </row>
    <row r="22" spans="1:3" ht="18" customHeight="1">
      <c r="A22" s="339" t="s">
        <v>181</v>
      </c>
      <c r="B22" s="416">
        <f>'Actuals; Direct'!B23+'Actuals; Cures'!B21</f>
        <v>0</v>
      </c>
      <c r="C22" s="409">
        <f>'Actuals; Direct'!C23+'Actuals; Cures'!C21</f>
        <v>0</v>
      </c>
    </row>
    <row r="23" spans="1:3" ht="18" customHeight="1">
      <c r="A23" s="339" t="s">
        <v>182</v>
      </c>
      <c r="B23" s="416">
        <f>'Actuals; Direct'!B24+'Actuals; Cures'!B22</f>
        <v>0</v>
      </c>
      <c r="C23" s="409">
        <f>'Actuals; Direct'!C24+'Actuals; Cures'!C22</f>
        <v>75000</v>
      </c>
    </row>
    <row r="24" spans="1:3" ht="18" customHeight="1">
      <c r="A24" s="339" t="s">
        <v>183</v>
      </c>
      <c r="B24" s="416">
        <f>'Actuals; Direct'!B25+'Actuals; Cures'!B23</f>
        <v>0</v>
      </c>
      <c r="C24" s="409">
        <f>'Actuals; Direct'!C25+'Actuals; Cures'!C23</f>
        <v>0</v>
      </c>
    </row>
    <row r="25" spans="1:3" ht="18" customHeight="1" thickBot="1">
      <c r="A25" s="339" t="s">
        <v>184</v>
      </c>
      <c r="B25" s="416">
        <f>'Actuals; Direct'!B26+'Actuals; Cures'!B24</f>
        <v>0</v>
      </c>
      <c r="C25" s="409">
        <f>'Actuals; Direct'!C26+'Actuals; Cures'!C24</f>
        <v>0</v>
      </c>
    </row>
    <row r="26" spans="1:3" ht="18" customHeight="1">
      <c r="A26" s="349" t="s">
        <v>185</v>
      </c>
      <c r="B26" s="380">
        <f>'Actuals; Direct'!B27+'Actuals; Cures'!B25</f>
        <v>251</v>
      </c>
      <c r="C26" s="381">
        <f>'Actuals; Direct'!C27+'Actuals; Cures'!C25</f>
        <v>655966379</v>
      </c>
    </row>
    <row r="27" spans="1:3" ht="15.5">
      <c r="A27" s="333"/>
      <c r="B27" s="374"/>
      <c r="C27" s="335"/>
    </row>
    <row r="28" spans="1:3" ht="18" customHeight="1">
      <c r="A28" s="355" t="s">
        <v>186</v>
      </c>
      <c r="B28" s="375"/>
      <c r="C28" s="338"/>
    </row>
    <row r="29" spans="1:3" ht="18" customHeight="1">
      <c r="A29" s="339" t="s">
        <v>187</v>
      </c>
      <c r="B29" s="416">
        <f>'Actuals; Direct'!B30+'Actuals; Cures'!B28</f>
        <v>446</v>
      </c>
      <c r="C29" s="409">
        <f>'Actuals; Direct'!C30+'Actuals; Cures'!C28</f>
        <v>84991304</v>
      </c>
    </row>
    <row r="30" spans="1:3" ht="18" customHeight="1">
      <c r="A30" s="339" t="s">
        <v>188</v>
      </c>
      <c r="B30" s="416">
        <f>'Actuals; Direct'!B31+'Actuals; Cures'!B29</f>
        <v>77</v>
      </c>
      <c r="C30" s="409">
        <f>'Actuals; Direct'!C31+'Actuals; Cures'!C29</f>
        <v>20459296</v>
      </c>
    </row>
    <row r="31" spans="1:3" ht="18" customHeight="1">
      <c r="A31" s="339" t="s">
        <v>189</v>
      </c>
      <c r="B31" s="416">
        <f>'Actuals; Direct'!B32+'Actuals; Cures'!B30</f>
        <v>104</v>
      </c>
      <c r="C31" s="409">
        <f>'Actuals; Direct'!C32+'Actuals; Cures'!C30</f>
        <v>290137118</v>
      </c>
    </row>
    <row r="32" spans="1:3" ht="18" customHeight="1">
      <c r="A32" s="339" t="s">
        <v>190</v>
      </c>
      <c r="B32" s="416">
        <f>'Actuals; Direct'!B33+'Actuals; Cures'!B31</f>
        <v>0</v>
      </c>
      <c r="C32" s="409">
        <f>'Actuals; Direct'!C33+'Actuals; Cures'!C31</f>
        <v>0</v>
      </c>
    </row>
    <row r="33" spans="1:3" ht="18" customHeight="1">
      <c r="A33" s="339" t="s">
        <v>191</v>
      </c>
      <c r="B33" s="416">
        <f>'Actuals; Direct'!B34+'Actuals; Cures'!B32</f>
        <v>0</v>
      </c>
      <c r="C33" s="409">
        <f>'Actuals; Direct'!C34+'Actuals; Cures'!C32</f>
        <v>96830</v>
      </c>
    </row>
    <row r="34" spans="1:3" ht="18" customHeight="1" thickBot="1">
      <c r="A34" s="339" t="s">
        <v>192</v>
      </c>
      <c r="B34" s="416">
        <f>'Actuals; Direct'!B35+'Actuals; Cures'!B33</f>
        <v>191</v>
      </c>
      <c r="C34" s="409">
        <f>'Actuals; Direct'!C35+'Actuals; Cures'!C33</f>
        <v>110708504</v>
      </c>
    </row>
    <row r="35" spans="1:3" ht="18" customHeight="1" thickBot="1">
      <c r="A35" s="352" t="s">
        <v>193</v>
      </c>
      <c r="B35" s="420">
        <f>'Actuals; Direct'!B36+'Actuals; Cures'!B34</f>
        <v>818</v>
      </c>
      <c r="C35" s="421">
        <f>'Actuals; Direct'!C36+'Actuals; Cures'!C34</f>
        <v>506393052</v>
      </c>
    </row>
    <row r="36" spans="1:3" ht="18" customHeight="1">
      <c r="A36" s="353" t="s">
        <v>194</v>
      </c>
      <c r="B36" s="380">
        <f>'Actuals; Direct'!B37+'Actuals; Cures'!B35</f>
        <v>6053</v>
      </c>
      <c r="C36" s="381">
        <f>'Actuals; Direct'!C37+'Actuals; Cures'!C35</f>
        <v>3704059002</v>
      </c>
    </row>
    <row r="37" spans="1:3" ht="15.5">
      <c r="A37" s="333"/>
      <c r="B37" s="374"/>
      <c r="C37" s="335"/>
    </row>
    <row r="38" spans="1:3" ht="18" customHeight="1">
      <c r="A38" s="355" t="s">
        <v>195</v>
      </c>
      <c r="B38" s="375" t="s">
        <v>196</v>
      </c>
      <c r="C38" s="338"/>
    </row>
    <row r="39" spans="1:3" ht="18" customHeight="1">
      <c r="A39" s="339" t="s">
        <v>149</v>
      </c>
      <c r="B39" s="416">
        <f>'Actuals; Direct'!B40+'Actuals; Cures'!B38</f>
        <v>585</v>
      </c>
      <c r="C39" s="409">
        <f>'Actuals; Direct'!C40+'Actuals; Cures'!C38</f>
        <v>25589418</v>
      </c>
    </row>
    <row r="40" spans="1:3" ht="18" customHeight="1" thickBot="1">
      <c r="A40" s="339" t="s">
        <v>150</v>
      </c>
      <c r="B40" s="416">
        <f>'Actuals; Direct'!B41+'Actuals; Cures'!B39</f>
        <v>1004</v>
      </c>
      <c r="C40" s="409">
        <f>'Actuals; Direct'!C41+'Actuals; Cures'!C39</f>
        <v>61388189</v>
      </c>
    </row>
    <row r="41" spans="1:3" ht="18" customHeight="1">
      <c r="A41" s="349" t="s">
        <v>230</v>
      </c>
      <c r="B41" s="380">
        <f>'Actuals; Direct'!B42+'Actuals; Cures'!B40</f>
        <v>1589</v>
      </c>
      <c r="C41" s="381">
        <f>'Actuals; Direct'!C42+'Actuals; Cures'!C40</f>
        <v>86977607</v>
      </c>
    </row>
    <row r="42" spans="1:3" ht="18" customHeight="1">
      <c r="A42" s="354" t="s">
        <v>158</v>
      </c>
      <c r="B42" s="375"/>
      <c r="C42" s="338"/>
    </row>
    <row r="43" spans="1:3" ht="18" customHeight="1">
      <c r="A43" s="355" t="s">
        <v>198</v>
      </c>
      <c r="B43" s="376"/>
      <c r="C43" s="341"/>
    </row>
    <row r="44" spans="1:3" ht="18" customHeight="1">
      <c r="A44" s="356" t="s">
        <v>199</v>
      </c>
      <c r="B44" s="377"/>
      <c r="C44" s="358"/>
    </row>
    <row r="45" spans="1:3" ht="18" customHeight="1">
      <c r="A45" s="354" t="s">
        <v>158</v>
      </c>
      <c r="B45" s="375"/>
      <c r="C45" s="338"/>
    </row>
    <row r="46" spans="1:3" ht="18" customHeight="1">
      <c r="A46" s="355" t="s">
        <v>200</v>
      </c>
      <c r="B46" s="376"/>
      <c r="C46" s="341"/>
    </row>
    <row r="47" spans="1:3" ht="18" customHeight="1">
      <c r="A47" s="355" t="s">
        <v>201</v>
      </c>
      <c r="B47" s="376"/>
      <c r="C47" s="341"/>
    </row>
    <row r="48" spans="1:3" ht="18" customHeight="1">
      <c r="A48" s="356" t="s">
        <v>202</v>
      </c>
      <c r="B48" s="377"/>
      <c r="C48" s="358"/>
    </row>
    <row r="49" spans="1:3" ht="15.5">
      <c r="A49" s="333"/>
      <c r="B49" s="374"/>
      <c r="C49" s="335"/>
    </row>
    <row r="50" spans="1:3" ht="18" customHeight="1">
      <c r="A50" s="355" t="s">
        <v>204</v>
      </c>
      <c r="B50" s="375"/>
      <c r="C50" s="338"/>
    </row>
    <row r="51" spans="1:3" ht="18" customHeight="1">
      <c r="A51" s="339" t="s">
        <v>205</v>
      </c>
      <c r="B51" s="382"/>
      <c r="C51" s="341"/>
    </row>
    <row r="52" spans="1:3" ht="18" customHeight="1">
      <c r="A52" s="356" t="s">
        <v>206</v>
      </c>
      <c r="B52" s="383"/>
      <c r="C52" s="358"/>
    </row>
    <row r="53" spans="1:3" ht="18" customHeight="1">
      <c r="A53" s="356" t="s">
        <v>207</v>
      </c>
      <c r="B53" s="383"/>
      <c r="C53" s="358"/>
    </row>
    <row r="54" spans="1:3" ht="18" customHeight="1">
      <c r="A54" s="356" t="s">
        <v>208</v>
      </c>
      <c r="B54" s="383"/>
      <c r="C54" s="358"/>
    </row>
    <row r="55" spans="1:3" ht="18" customHeight="1">
      <c r="A55" s="354" t="s">
        <v>158</v>
      </c>
      <c r="B55" s="375"/>
      <c r="C55" s="338"/>
    </row>
    <row r="56" spans="1:3" ht="18" customHeight="1">
      <c r="A56" s="355" t="s">
        <v>209</v>
      </c>
      <c r="B56" s="382"/>
      <c r="C56" s="341"/>
    </row>
    <row r="57" spans="1:3" ht="18" customHeight="1">
      <c r="A57" s="355" t="s">
        <v>211</v>
      </c>
      <c r="B57" s="382"/>
      <c r="C57" s="341"/>
    </row>
    <row r="58" spans="1:3" ht="18" customHeight="1">
      <c r="A58" s="355" t="s">
        <v>212</v>
      </c>
      <c r="B58" s="382"/>
      <c r="C58" s="341"/>
    </row>
    <row r="59" spans="1:3" ht="18" customHeight="1" thickBot="1">
      <c r="A59" s="354" t="s">
        <v>158</v>
      </c>
      <c r="B59" s="375"/>
      <c r="C59" s="338"/>
    </row>
    <row r="60" spans="1:3" ht="18" customHeight="1">
      <c r="A60" s="360" t="s">
        <v>213</v>
      </c>
      <c r="B60" s="384"/>
      <c r="C60" s="362">
        <f>'Actuals; Direct'!C64+'Actuals; Cures'!C62</f>
        <v>3791406979</v>
      </c>
    </row>
    <row r="61" spans="1:3" ht="18" customHeight="1">
      <c r="A61" s="363" t="s">
        <v>214</v>
      </c>
      <c r="B61" s="385"/>
      <c r="C61" s="365"/>
    </row>
    <row r="62" spans="1:3" ht="18" customHeight="1" thickBot="1">
      <c r="A62" s="366" t="s">
        <v>215</v>
      </c>
      <c r="B62" s="386"/>
      <c r="C62" s="368"/>
    </row>
    <row r="63" spans="1:3" ht="18" customHeight="1">
      <c r="A63" s="369" t="s">
        <v>216</v>
      </c>
      <c r="B63" s="387"/>
      <c r="C63" s="347"/>
    </row>
    <row r="64" spans="1:3" ht="18" customHeight="1" thickBot="1">
      <c r="A64" s="366" t="s">
        <v>217</v>
      </c>
      <c r="B64" s="386"/>
      <c r="C64" s="368"/>
    </row>
    <row r="65" spans="1:7" ht="18" customHeight="1">
      <c r="A65" s="369" t="s">
        <v>212</v>
      </c>
      <c r="B65" s="387"/>
      <c r="C65" s="347"/>
    </row>
    <row r="66" spans="1:7" ht="18" customHeight="1" thickBot="1">
      <c r="A66" s="366" t="s">
        <v>218</v>
      </c>
      <c r="B66" s="386"/>
      <c r="C66" s="368"/>
    </row>
    <row r="67" spans="1:7" ht="12.65" hidden="1" customHeight="1"/>
    <row r="68" spans="1:7" ht="36.65" customHeight="1"/>
    <row r="69" spans="1:7" ht="13">
      <c r="D69" s="371"/>
      <c r="E69" s="371"/>
      <c r="F69" s="371"/>
      <c r="G69" s="372"/>
    </row>
    <row r="70" spans="1:7" ht="13">
      <c r="D70" s="371"/>
      <c r="E70" s="371"/>
      <c r="F70" s="371"/>
      <c r="G70" s="373"/>
    </row>
    <row r="71" spans="1:7" ht="29" customHeight="1"/>
  </sheetData>
  <mergeCells count="5">
    <mergeCell ref="A1:H1"/>
    <mergeCell ref="A2:H2"/>
    <mergeCell ref="A3:H3"/>
    <mergeCell ref="A4:H4"/>
    <mergeCell ref="B6:C6"/>
  </mergeCells>
  <pageMargins left="0.25" right="0.25" top="0.25" bottom="0.25" header="0.25" footer="0.25"/>
  <pageSetup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P59"/>
  <sheetViews>
    <sheetView topLeftCell="A7" zoomScaleNormal="100" workbookViewId="0">
      <selection activeCell="D39" sqref="D39"/>
    </sheetView>
  </sheetViews>
  <sheetFormatPr defaultRowHeight="14.5"/>
  <cols>
    <col min="1" max="1" width="5.1796875" customWidth="1"/>
    <col min="2" max="2" width="24" customWidth="1"/>
    <col min="3" max="3" width="9.81640625" customWidth="1"/>
    <col min="5" max="5" width="14.81640625" customWidth="1"/>
    <col min="6" max="6" width="1.453125" customWidth="1"/>
    <col min="9" max="9" width="12.54296875" customWidth="1"/>
    <col min="10" max="10" width="2.1796875" customWidth="1"/>
    <col min="11" max="11" width="15.81640625" bestFit="1" customWidth="1"/>
    <col min="12" max="12" width="8.81640625" customWidth="1"/>
    <col min="13" max="13" width="13.1796875" customWidth="1"/>
    <col min="14" max="14" width="2.81640625" customWidth="1"/>
    <col min="15" max="15" width="9.453125" customWidth="1"/>
    <col min="16" max="16" width="17.1796875" customWidth="1"/>
  </cols>
  <sheetData>
    <row r="1" spans="2:16" ht="15.5">
      <c r="B1" s="481" t="s">
        <v>81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3"/>
      <c r="N1" s="19"/>
    </row>
    <row r="2" spans="2:16" ht="15.5">
      <c r="B2" s="484" t="s">
        <v>249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19"/>
    </row>
    <row r="3" spans="2:16" ht="15.5">
      <c r="B3" s="487" t="s">
        <v>82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19"/>
    </row>
    <row r="4" spans="2:16" ht="15.5">
      <c r="B4" s="239" t="s">
        <v>83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19"/>
    </row>
    <row r="5" spans="2:16" ht="15.5">
      <c r="B5" s="490" t="s">
        <v>131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2"/>
      <c r="N5" s="19"/>
      <c r="O5" s="15"/>
      <c r="P5" s="15"/>
    </row>
    <row r="6" spans="2:16" ht="15.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9"/>
      <c r="O6" s="15"/>
      <c r="P6" s="15"/>
    </row>
    <row r="7" spans="2:16" ht="16" thickBot="1">
      <c r="B7" s="23"/>
      <c r="C7" s="493" t="s">
        <v>84</v>
      </c>
      <c r="D7" s="493"/>
      <c r="E7" s="493"/>
      <c r="F7" s="21"/>
      <c r="G7" s="493" t="s">
        <v>85</v>
      </c>
      <c r="H7" s="493"/>
      <c r="I7" s="493"/>
      <c r="J7" s="21"/>
      <c r="K7" s="493" t="s">
        <v>86</v>
      </c>
      <c r="L7" s="493"/>
      <c r="M7" s="494"/>
      <c r="N7" s="19"/>
      <c r="O7" s="15"/>
      <c r="P7" s="30"/>
    </row>
    <row r="8" spans="2:16" ht="15.5">
      <c r="B8" s="24"/>
      <c r="C8" s="25" t="s">
        <v>87</v>
      </c>
      <c r="D8" s="26" t="s">
        <v>88</v>
      </c>
      <c r="E8" s="27" t="s">
        <v>89</v>
      </c>
      <c r="F8" s="28"/>
      <c r="G8" s="25" t="s">
        <v>87</v>
      </c>
      <c r="H8" s="26" t="s">
        <v>90</v>
      </c>
      <c r="I8" s="27" t="s">
        <v>89</v>
      </c>
      <c r="J8" s="28"/>
      <c r="K8" s="25" t="s">
        <v>87</v>
      </c>
      <c r="L8" s="26" t="s">
        <v>90</v>
      </c>
      <c r="M8" s="29" t="s">
        <v>89</v>
      </c>
      <c r="N8" s="19"/>
      <c r="O8" s="30"/>
      <c r="P8" s="30"/>
    </row>
    <row r="9" spans="2:16" ht="15.5"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9"/>
      <c r="O9" s="15"/>
      <c r="P9" s="15"/>
    </row>
    <row r="10" spans="2:16" ht="15.5">
      <c r="B10" s="31" t="s">
        <v>91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9"/>
      <c r="O10" s="15"/>
      <c r="P10" s="15"/>
    </row>
    <row r="11" spans="2:16" ht="15.5">
      <c r="B11" s="24" t="s">
        <v>92</v>
      </c>
      <c r="C11" s="81">
        <v>291</v>
      </c>
      <c r="D11" s="81">
        <v>291</v>
      </c>
      <c r="E11" s="82">
        <v>11776968</v>
      </c>
      <c r="F11" s="81"/>
      <c r="G11" s="81">
        <v>57</v>
      </c>
      <c r="H11" s="81">
        <v>57</v>
      </c>
      <c r="I11" s="81">
        <v>3282412</v>
      </c>
      <c r="J11" s="32"/>
      <c r="K11" s="85">
        <f t="shared" ref="K11:M12" si="0">C11+G11</f>
        <v>348</v>
      </c>
      <c r="L11" s="85">
        <f>D11+H11</f>
        <v>348</v>
      </c>
      <c r="M11" s="87">
        <f t="shared" si="0"/>
        <v>15059380</v>
      </c>
      <c r="N11" s="19"/>
      <c r="O11" s="15"/>
      <c r="P11" s="15"/>
    </row>
    <row r="12" spans="2:16" ht="15.5">
      <c r="B12" s="24" t="s">
        <v>93</v>
      </c>
      <c r="C12" s="83">
        <v>188</v>
      </c>
      <c r="D12" s="83">
        <v>188</v>
      </c>
      <c r="E12" s="83">
        <v>7502135</v>
      </c>
      <c r="F12" s="81"/>
      <c r="G12" s="83">
        <v>49</v>
      </c>
      <c r="H12" s="83">
        <v>49</v>
      </c>
      <c r="I12" s="83">
        <v>3027903</v>
      </c>
      <c r="J12" s="32"/>
      <c r="K12" s="86">
        <f t="shared" si="0"/>
        <v>237</v>
      </c>
      <c r="L12" s="86">
        <f t="shared" si="0"/>
        <v>237</v>
      </c>
      <c r="M12" s="88">
        <f t="shared" si="0"/>
        <v>10530038</v>
      </c>
      <c r="N12" s="19"/>
      <c r="O12" s="15"/>
      <c r="P12" s="15"/>
    </row>
    <row r="13" spans="2:16" ht="15.5">
      <c r="B13" s="24" t="s">
        <v>94</v>
      </c>
      <c r="C13" s="84">
        <f>SUM(C11:C12)</f>
        <v>479</v>
      </c>
      <c r="D13" s="84">
        <f t="shared" ref="D13" si="1">SUM(D11:D12)</f>
        <v>479</v>
      </c>
      <c r="E13" s="84">
        <f>SUM(E11:E12)</f>
        <v>19279103</v>
      </c>
      <c r="F13" s="84"/>
      <c r="G13" s="84">
        <f>SUM(G11:G12)</f>
        <v>106</v>
      </c>
      <c r="H13" s="84">
        <f>SUM(H11:H12)</f>
        <v>106</v>
      </c>
      <c r="I13" s="84">
        <f>SUM(I11:I12)</f>
        <v>6310315</v>
      </c>
      <c r="J13" s="84"/>
      <c r="K13" s="84">
        <f>SUM(K11:K12)</f>
        <v>585</v>
      </c>
      <c r="L13" s="84">
        <f t="shared" ref="L13" si="2">SUM(L11:L12)</f>
        <v>585</v>
      </c>
      <c r="M13" s="89">
        <f>SUM(M11:M12)</f>
        <v>25589418</v>
      </c>
      <c r="N13" s="19"/>
      <c r="O13" s="15"/>
      <c r="P13" s="15"/>
    </row>
    <row r="14" spans="2:16" ht="15.5">
      <c r="B14" s="24"/>
      <c r="C14" s="85"/>
      <c r="D14" s="85"/>
      <c r="E14" s="85"/>
      <c r="F14" s="85"/>
      <c r="G14" s="85"/>
      <c r="H14" s="85"/>
      <c r="I14" s="85"/>
      <c r="J14" s="85"/>
      <c r="K14" s="98" t="s">
        <v>98</v>
      </c>
      <c r="L14" s="99">
        <f>L13-'OEFIA Detail'!AQ81</f>
        <v>0</v>
      </c>
      <c r="M14" s="100">
        <f>M13-'OEFIA Detail'!AR81</f>
        <v>0</v>
      </c>
      <c r="N14" s="19"/>
      <c r="O14" s="15"/>
      <c r="P14" s="15"/>
    </row>
    <row r="15" spans="2:16" ht="15.5">
      <c r="B15" s="31" t="s">
        <v>95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19"/>
      <c r="O15" s="15"/>
      <c r="P15" s="14"/>
    </row>
    <row r="16" spans="2:16" ht="15.5">
      <c r="B16" s="24" t="s">
        <v>92</v>
      </c>
      <c r="C16" s="81">
        <v>245</v>
      </c>
      <c r="D16" s="81">
        <v>42</v>
      </c>
      <c r="E16" s="82">
        <v>10486490</v>
      </c>
      <c r="F16" s="32"/>
      <c r="G16" s="81">
        <v>591</v>
      </c>
      <c r="H16" s="81">
        <v>100</v>
      </c>
      <c r="I16" s="81">
        <v>40095525</v>
      </c>
      <c r="J16" s="32"/>
      <c r="K16" s="85">
        <f>C16+G16</f>
        <v>836</v>
      </c>
      <c r="L16" s="85">
        <f t="shared" ref="L16:L17" si="3">D16+H16</f>
        <v>142</v>
      </c>
      <c r="M16" s="87">
        <f>E16+I16</f>
        <v>50582015</v>
      </c>
      <c r="N16" s="19"/>
      <c r="O16" s="58"/>
      <c r="P16" s="59"/>
    </row>
    <row r="17" spans="1:16" ht="15.5">
      <c r="B17" s="24" t="s">
        <v>93</v>
      </c>
      <c r="C17" s="83">
        <v>47</v>
      </c>
      <c r="D17" s="83">
        <v>9</v>
      </c>
      <c r="E17" s="83">
        <v>1872977</v>
      </c>
      <c r="F17" s="32"/>
      <c r="G17" s="83">
        <v>121</v>
      </c>
      <c r="H17" s="83">
        <v>24</v>
      </c>
      <c r="I17" s="83">
        <v>8933197</v>
      </c>
      <c r="J17" s="32"/>
      <c r="K17" s="86">
        <f>C17+G17</f>
        <v>168</v>
      </c>
      <c r="L17" s="86">
        <f t="shared" si="3"/>
        <v>33</v>
      </c>
      <c r="M17" s="88">
        <f>E17+I17</f>
        <v>10806174</v>
      </c>
      <c r="N17" s="19"/>
      <c r="O17" s="58"/>
      <c r="P17" s="59"/>
    </row>
    <row r="18" spans="1:16" ht="15.5">
      <c r="B18" s="24" t="s">
        <v>96</v>
      </c>
      <c r="C18" s="84">
        <f>SUM(C16:C17)</f>
        <v>292</v>
      </c>
      <c r="D18" s="84">
        <f>SUM(D16:D17)</f>
        <v>51</v>
      </c>
      <c r="E18" s="84">
        <f>SUM(E16:E17)</f>
        <v>12359467</v>
      </c>
      <c r="F18" s="84"/>
      <c r="G18" s="84">
        <f>SUM(G16:G17)</f>
        <v>712</v>
      </c>
      <c r="H18" s="84">
        <f>SUM(H16:H17)</f>
        <v>124</v>
      </c>
      <c r="I18" s="84">
        <f>SUM(I16:I17)</f>
        <v>49028722</v>
      </c>
      <c r="J18" s="84"/>
      <c r="K18" s="84">
        <f>SUM(K16:K17)</f>
        <v>1004</v>
      </c>
      <c r="L18" s="84">
        <f>SUM(L16:L17)</f>
        <v>175</v>
      </c>
      <c r="M18" s="89">
        <f>SUM(M16:M17)</f>
        <v>61388189</v>
      </c>
      <c r="N18" s="19"/>
      <c r="O18" s="58"/>
      <c r="P18" s="59"/>
    </row>
    <row r="19" spans="1:16" ht="15.5">
      <c r="B19" s="24"/>
      <c r="C19" s="32"/>
      <c r="D19" s="32"/>
      <c r="E19" s="32"/>
      <c r="F19" s="32"/>
      <c r="G19" s="32"/>
      <c r="H19" s="32"/>
      <c r="I19" s="32"/>
      <c r="J19" s="32"/>
      <c r="K19" s="98" t="s">
        <v>98</v>
      </c>
      <c r="L19" s="99">
        <f>L18-'OEFIA Detail'!T83</f>
        <v>0</v>
      </c>
      <c r="M19" s="100">
        <f>M18-'OEFIA Detail'!U83</f>
        <v>0</v>
      </c>
      <c r="N19" s="19"/>
      <c r="O19" s="15"/>
      <c r="P19" s="15"/>
    </row>
    <row r="20" spans="1:16" ht="15.5">
      <c r="B20" s="2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19"/>
      <c r="O20" s="15"/>
      <c r="P20" s="15"/>
    </row>
    <row r="21" spans="1:16" ht="16" thickBot="1">
      <c r="B21" s="35" t="s">
        <v>97</v>
      </c>
      <c r="C21" s="36">
        <f>C13+C18</f>
        <v>771</v>
      </c>
      <c r="D21" s="36">
        <f>D13+D18</f>
        <v>530</v>
      </c>
      <c r="E21" s="36">
        <f t="shared" ref="E21" si="4">E13+E18</f>
        <v>31638570</v>
      </c>
      <c r="F21" s="33"/>
      <c r="G21" s="36">
        <f>G13+G18</f>
        <v>818</v>
      </c>
      <c r="H21" s="36">
        <f>H13+H18</f>
        <v>230</v>
      </c>
      <c r="I21" s="36">
        <f t="shared" ref="I21" si="5">I13+I18</f>
        <v>55339037</v>
      </c>
      <c r="J21" s="33"/>
      <c r="K21" s="36">
        <f>K13+K18</f>
        <v>1589</v>
      </c>
      <c r="L21" s="36">
        <f>L13+L18</f>
        <v>760</v>
      </c>
      <c r="M21" s="37">
        <f t="shared" ref="M21" si="6">M13+M18</f>
        <v>86977607</v>
      </c>
      <c r="N21" s="19"/>
      <c r="O21" s="15"/>
      <c r="P21" s="15"/>
    </row>
    <row r="22" spans="1:16" ht="16.5" thickTop="1" thickBo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19"/>
      <c r="O22" s="15"/>
      <c r="P22" s="15"/>
    </row>
    <row r="23" spans="1:16" ht="15.5">
      <c r="B23" s="2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9"/>
      <c r="O23" s="15"/>
      <c r="P23" s="15"/>
    </row>
    <row r="24" spans="1:16" ht="15.5">
      <c r="B24" s="60" t="s">
        <v>123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/>
      <c r="P24" s="15"/>
    </row>
    <row r="25" spans="1:16" ht="15.5">
      <c r="B25" s="41" t="s">
        <v>123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  <c r="P25" s="15"/>
    </row>
    <row r="26" spans="1:16" ht="15.5">
      <c r="B26" s="41" t="s">
        <v>99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  <c r="P26" s="15"/>
    </row>
    <row r="27" spans="1:16" ht="15.5">
      <c r="B27" s="42" t="s">
        <v>100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/>
      <c r="P27" s="15"/>
    </row>
    <row r="28" spans="1:16" ht="15.5">
      <c r="B28" s="42" t="s">
        <v>101</v>
      </c>
      <c r="C28" s="4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5"/>
    </row>
    <row r="29" spans="1:16" ht="15.5">
      <c r="B29" s="42" t="s">
        <v>245</v>
      </c>
      <c r="C29" s="43"/>
      <c r="D29" s="18"/>
      <c r="E29" s="18"/>
      <c r="F29" s="18"/>
      <c r="G29" s="18"/>
      <c r="H29" s="18"/>
      <c r="I29" s="18"/>
      <c r="J29" s="18"/>
      <c r="K29" s="18"/>
      <c r="L29" s="18"/>
      <c r="M29" s="44"/>
      <c r="N29" s="18"/>
      <c r="O29" s="15"/>
      <c r="P29" s="15"/>
    </row>
    <row r="30" spans="1:16" ht="15.5">
      <c r="B30" s="42" t="s">
        <v>223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8"/>
      <c r="O30" s="15"/>
      <c r="P30" s="15"/>
    </row>
    <row r="31" spans="1:16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7"/>
      <c r="O31" s="15"/>
      <c r="P31" s="15"/>
    </row>
    <row r="32" spans="1:16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>
      <c r="B48" s="51"/>
      <c r="C48" s="51"/>
      <c r="D48" s="51"/>
      <c r="E48" s="52"/>
      <c r="F48" s="51"/>
      <c r="G48" s="51"/>
      <c r="H48" s="51"/>
      <c r="I48" s="52"/>
      <c r="J48" s="53"/>
      <c r="K48" s="53"/>
      <c r="L48" s="53"/>
      <c r="M48" s="14"/>
      <c r="N48" s="14"/>
      <c r="O48" s="14"/>
      <c r="P48" s="14"/>
    </row>
    <row r="49" spans="2:16">
      <c r="B49" s="50"/>
      <c r="C49" s="50"/>
      <c r="D49" s="50"/>
      <c r="E49" s="54"/>
      <c r="F49" s="55"/>
      <c r="G49" s="55"/>
      <c r="H49" s="55"/>
      <c r="I49" s="54"/>
      <c r="J49" s="50"/>
      <c r="K49" s="50"/>
      <c r="L49" s="50"/>
      <c r="M49" s="14"/>
      <c r="N49" s="14"/>
      <c r="O49" s="14"/>
      <c r="P49" s="14"/>
    </row>
    <row r="50" spans="2:16">
      <c r="B50" s="51"/>
      <c r="C50" s="51"/>
      <c r="D50" s="51"/>
      <c r="E50" s="52"/>
      <c r="F50" s="51"/>
      <c r="G50" s="51"/>
      <c r="H50" s="51"/>
      <c r="I50" s="52"/>
      <c r="J50" s="53"/>
      <c r="K50" s="53"/>
      <c r="L50" s="53"/>
      <c r="M50" s="14"/>
      <c r="N50" s="14"/>
      <c r="O50" s="14"/>
      <c r="P50" s="14"/>
    </row>
    <row r="51" spans="2:16">
      <c r="B51" s="56"/>
      <c r="C51" s="57"/>
      <c r="D51" s="57"/>
      <c r="E51" s="56"/>
      <c r="F51" s="57"/>
      <c r="G51" s="57"/>
      <c r="H51" s="57"/>
      <c r="I51" s="56"/>
      <c r="J51" s="57"/>
      <c r="K51" s="57"/>
      <c r="L51" s="57"/>
      <c r="M51" s="14"/>
      <c r="N51" s="14"/>
      <c r="O51" s="14"/>
      <c r="P51" s="14"/>
    </row>
    <row r="52" spans="2:16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mergeCells count="7">
    <mergeCell ref="B1:M1"/>
    <mergeCell ref="B2:M2"/>
    <mergeCell ref="B3:M3"/>
    <mergeCell ref="B5:M5"/>
    <mergeCell ref="C7:E7"/>
    <mergeCell ref="G7:I7"/>
    <mergeCell ref="K7:M7"/>
  </mergeCells>
  <pageMargins left="0.7" right="0.7" top="0.75" bottom="0.75" header="0.3" footer="0.3"/>
  <pageSetup paperSize="5" orientation="landscape" horizontalDpi="1200" verticalDpi="1200" r:id="rId1"/>
  <headerFooter>
    <oddHeader>&amp;R2/12/2018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705A-0992-4917-BA60-16A00E79A2E0}">
  <sheetPr codeName="Sheet42"/>
  <dimension ref="A1:X55"/>
  <sheetViews>
    <sheetView showGridLines="0" tabSelected="1" zoomScaleNormal="100" workbookViewId="0">
      <selection activeCell="K10" sqref="K10"/>
    </sheetView>
  </sheetViews>
  <sheetFormatPr defaultColWidth="8.81640625" defaultRowHeight="12.5"/>
  <cols>
    <col min="1" max="1" width="4.36328125" style="62" customWidth="1"/>
    <col min="2" max="2" width="10.54296875" style="62" customWidth="1"/>
    <col min="3" max="3" width="26.90625" style="62" customWidth="1"/>
    <col min="4" max="5" width="17.6328125" style="62" customWidth="1"/>
    <col min="6" max="7" width="8.81640625" style="62"/>
    <col min="8" max="8" width="10.54296875" style="62" customWidth="1"/>
    <col min="9" max="9" width="8.81640625" style="62"/>
    <col min="10" max="10" width="9.90625" style="63" customWidth="1"/>
    <col min="11" max="11" width="14" style="63" bestFit="1" customWidth="1"/>
    <col min="12" max="12" width="8.1796875" style="63" customWidth="1"/>
    <col min="13" max="13" width="13.1796875" style="63" customWidth="1"/>
    <col min="14" max="14" width="8.81640625" style="70"/>
    <col min="15" max="15" width="9.453125" style="70" customWidth="1"/>
    <col min="16" max="17" width="8.81640625" style="70"/>
    <col min="18" max="16384" width="8.81640625" style="62"/>
  </cols>
  <sheetData>
    <row r="1" spans="1:24" ht="18">
      <c r="B1" s="427" t="s">
        <v>103</v>
      </c>
      <c r="C1" s="428"/>
      <c r="D1" s="428"/>
      <c r="E1" s="428"/>
      <c r="F1" s="428"/>
      <c r="G1" s="428"/>
    </row>
    <row r="2" spans="1:24" ht="18">
      <c r="B2" s="427" t="s">
        <v>253</v>
      </c>
      <c r="C2" s="64"/>
      <c r="D2" s="64"/>
      <c r="E2" s="64"/>
      <c r="F2" s="64"/>
      <c r="G2" s="64"/>
    </row>
    <row r="3" spans="1:24" ht="11" customHeight="1">
      <c r="A3" s="427"/>
      <c r="C3" s="64"/>
      <c r="D3" s="64"/>
      <c r="E3" s="64"/>
      <c r="F3" s="64"/>
      <c r="G3" s="64"/>
    </row>
    <row r="4" spans="1:24" ht="18">
      <c r="B4" s="429"/>
      <c r="C4" s="65"/>
      <c r="D4" s="65"/>
      <c r="E4" s="65"/>
      <c r="F4" s="65"/>
      <c r="G4" s="65"/>
      <c r="H4" s="231"/>
    </row>
    <row r="5" spans="1:24" ht="15.5">
      <c r="B5" s="66"/>
      <c r="C5" s="430"/>
      <c r="D5" s="431" t="s">
        <v>104</v>
      </c>
      <c r="E5" s="430"/>
      <c r="F5" s="430"/>
      <c r="G5" s="430"/>
      <c r="H5" s="232"/>
    </row>
    <row r="6" spans="1:24" ht="21.75" customHeight="1">
      <c r="B6" s="66"/>
      <c r="C6" s="432" t="s">
        <v>105</v>
      </c>
      <c r="D6" s="433">
        <v>2020</v>
      </c>
      <c r="E6" s="433">
        <v>2021</v>
      </c>
      <c r="F6" s="425"/>
      <c r="G6" s="425"/>
      <c r="H6" s="232"/>
      <c r="K6" s="96"/>
      <c r="L6" s="107"/>
      <c r="M6" s="10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>
      <c r="B7" s="66"/>
      <c r="C7" s="434" t="s">
        <v>106</v>
      </c>
      <c r="D7" s="230" t="s">
        <v>250</v>
      </c>
      <c r="E7" s="230" t="s">
        <v>254</v>
      </c>
      <c r="F7" s="434" t="s">
        <v>107</v>
      </c>
      <c r="G7" s="68"/>
      <c r="H7" s="232"/>
      <c r="K7" s="107"/>
      <c r="L7" s="107"/>
      <c r="M7" s="10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>
      <c r="B8" s="66"/>
      <c r="C8" s="434" t="s">
        <v>133</v>
      </c>
      <c r="D8" s="67" t="s">
        <v>109</v>
      </c>
      <c r="E8" s="67" t="s">
        <v>109</v>
      </c>
      <c r="F8" s="68" t="s">
        <v>132</v>
      </c>
      <c r="G8" s="68"/>
      <c r="H8" s="232"/>
      <c r="J8" s="107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4">
      <c r="B9" s="66"/>
      <c r="C9" s="434" t="s">
        <v>110</v>
      </c>
      <c r="D9" s="67">
        <v>25</v>
      </c>
      <c r="E9" s="67">
        <v>25</v>
      </c>
      <c r="F9" s="68" t="s">
        <v>111</v>
      </c>
      <c r="G9" s="68"/>
      <c r="H9" s="232"/>
      <c r="K9" s="70"/>
      <c r="L9" s="70"/>
      <c r="M9" s="70"/>
      <c r="O9" s="62"/>
      <c r="P9" s="62"/>
      <c r="Q9" s="62"/>
    </row>
    <row r="10" spans="1:24">
      <c r="B10" s="66"/>
      <c r="C10" s="434" t="s">
        <v>225</v>
      </c>
      <c r="D10" s="67">
        <v>25</v>
      </c>
      <c r="E10" s="67">
        <v>25</v>
      </c>
      <c r="F10" s="68" t="s">
        <v>111</v>
      </c>
      <c r="G10" s="68"/>
      <c r="H10" s="232"/>
      <c r="K10" s="497" t="s">
        <v>259</v>
      </c>
      <c r="L10" s="497"/>
      <c r="M10" s="70"/>
      <c r="O10" s="62"/>
      <c r="P10" s="62"/>
      <c r="Q10" s="62"/>
    </row>
    <row r="11" spans="1:24">
      <c r="B11" s="66"/>
      <c r="C11" s="434" t="s">
        <v>112</v>
      </c>
      <c r="D11" s="67" t="s">
        <v>251</v>
      </c>
      <c r="E11" s="67" t="s">
        <v>251</v>
      </c>
      <c r="F11" s="68" t="s">
        <v>107</v>
      </c>
      <c r="G11" s="68"/>
      <c r="H11" s="232"/>
      <c r="K11" s="497" t="s">
        <v>257</v>
      </c>
      <c r="L11" s="497" t="s">
        <v>258</v>
      </c>
      <c r="M11" s="70"/>
      <c r="O11" s="62"/>
      <c r="P11" s="62"/>
      <c r="Q11" s="62"/>
    </row>
    <row r="12" spans="1:24">
      <c r="B12" s="66"/>
      <c r="C12" s="434" t="s">
        <v>222</v>
      </c>
      <c r="D12" s="67" t="s">
        <v>108</v>
      </c>
      <c r="E12" s="67" t="s">
        <v>108</v>
      </c>
      <c r="F12" s="68" t="s">
        <v>132</v>
      </c>
      <c r="G12" s="68"/>
      <c r="H12" s="232"/>
      <c r="J12" s="101" t="s">
        <v>252</v>
      </c>
      <c r="K12" s="435">
        <v>1723346.3869999999</v>
      </c>
      <c r="L12" s="496">
        <f>K12/$K$20</f>
        <v>0.63224655135931651</v>
      </c>
      <c r="M12" s="70"/>
    </row>
    <row r="13" spans="1:24">
      <c r="B13" s="66"/>
      <c r="C13" s="434" t="s">
        <v>113</v>
      </c>
      <c r="D13" s="69">
        <v>26</v>
      </c>
      <c r="E13" s="69">
        <v>28</v>
      </c>
      <c r="F13" s="68" t="s">
        <v>111</v>
      </c>
      <c r="G13" s="68"/>
      <c r="H13" s="232"/>
      <c r="J13" s="101" t="s">
        <v>12</v>
      </c>
      <c r="K13" s="435">
        <v>196613.348</v>
      </c>
      <c r="L13" s="496">
        <f t="shared" ref="L13:L19" si="0">K13/$K$20</f>
        <v>7.2131819906852648E-2</v>
      </c>
      <c r="M13" s="70"/>
    </row>
    <row r="14" spans="1:24" ht="15.75" customHeight="1">
      <c r="B14" s="66"/>
      <c r="C14" s="434" t="s">
        <v>114</v>
      </c>
      <c r="D14" s="69">
        <v>25</v>
      </c>
      <c r="E14" s="69">
        <v>22</v>
      </c>
      <c r="F14" s="68" t="s">
        <v>111</v>
      </c>
      <c r="G14" s="68"/>
      <c r="H14" s="232"/>
      <c r="J14" s="101" t="s">
        <v>15</v>
      </c>
      <c r="K14" s="435">
        <v>8382.8709999999992</v>
      </c>
      <c r="L14" s="496">
        <f t="shared" si="0"/>
        <v>3.0754358614267516E-3</v>
      </c>
      <c r="M14" s="96"/>
      <c r="N14" s="62"/>
      <c r="O14" s="62"/>
      <c r="P14" s="62"/>
      <c r="Q14" s="62"/>
    </row>
    <row r="15" spans="1:24">
      <c r="B15" s="66"/>
      <c r="C15" s="426" t="s">
        <v>115</v>
      </c>
      <c r="D15" s="426"/>
      <c r="E15" s="426"/>
      <c r="F15" s="426"/>
      <c r="G15" s="426"/>
      <c r="H15" s="232"/>
      <c r="J15" s="101" t="s">
        <v>17</v>
      </c>
      <c r="K15" s="435">
        <v>89334.252999999997</v>
      </c>
      <c r="L15" s="496">
        <f t="shared" si="0"/>
        <v>3.2774185041135717E-2</v>
      </c>
      <c r="M15" s="62"/>
      <c r="N15" s="62"/>
      <c r="O15" s="62"/>
      <c r="P15" s="62"/>
      <c r="Q15" s="62"/>
    </row>
    <row r="16" spans="1:24">
      <c r="B16" s="66"/>
      <c r="H16" s="232"/>
      <c r="J16" s="101" t="s">
        <v>18</v>
      </c>
      <c r="K16" s="435">
        <v>16534.968000000001</v>
      </c>
      <c r="L16" s="496">
        <f t="shared" si="0"/>
        <v>6.0662073357378131E-3</v>
      </c>
      <c r="M16" s="70"/>
    </row>
    <row r="17" spans="2:14">
      <c r="B17" s="66"/>
      <c r="H17" s="232"/>
      <c r="J17" s="101" t="s">
        <v>19</v>
      </c>
      <c r="K17" s="435">
        <v>158472.17600000001</v>
      </c>
      <c r="L17" s="496">
        <f t="shared" si="0"/>
        <v>5.8138913638147584E-2</v>
      </c>
      <c r="M17" s="70"/>
    </row>
    <row r="18" spans="2:14">
      <c r="B18" s="66"/>
      <c r="H18" s="232"/>
      <c r="J18" s="101" t="s">
        <v>116</v>
      </c>
      <c r="K18" s="435">
        <v>158269.49900000001</v>
      </c>
      <c r="L18" s="496">
        <f t="shared" si="0"/>
        <v>5.8064557237567593E-2</v>
      </c>
      <c r="M18" s="70"/>
    </row>
    <row r="19" spans="2:14">
      <c r="B19" s="66"/>
      <c r="H19" s="232"/>
      <c r="J19" s="101" t="s">
        <v>117</v>
      </c>
      <c r="K19" s="435">
        <v>374797.05100000004</v>
      </c>
      <c r="L19" s="496">
        <f t="shared" si="0"/>
        <v>0.13750232961981537</v>
      </c>
      <c r="M19" s="70"/>
    </row>
    <row r="20" spans="2:14">
      <c r="B20" s="66"/>
      <c r="H20" s="232"/>
      <c r="J20" s="103" t="s">
        <v>118</v>
      </c>
      <c r="K20" s="435">
        <v>2725750.5529999998</v>
      </c>
      <c r="L20" s="102">
        <v>1</v>
      </c>
      <c r="M20" s="70"/>
    </row>
    <row r="21" spans="2:14">
      <c r="B21" s="66"/>
      <c r="H21" s="232"/>
      <c r="J21" s="70"/>
      <c r="K21" s="70"/>
      <c r="L21" s="70"/>
      <c r="M21" s="70"/>
    </row>
    <row r="22" spans="2:14">
      <c r="B22" s="66"/>
      <c r="H22" s="232"/>
      <c r="J22" s="70"/>
      <c r="K22" s="70"/>
      <c r="L22" s="70"/>
      <c r="M22" s="70"/>
    </row>
    <row r="23" spans="2:14">
      <c r="B23" s="66"/>
      <c r="H23" s="232"/>
      <c r="J23" s="70"/>
      <c r="K23" s="70"/>
      <c r="L23" s="70"/>
      <c r="M23" s="70"/>
    </row>
    <row r="24" spans="2:14">
      <c r="B24" s="66"/>
      <c r="H24" s="232"/>
      <c r="J24" s="93"/>
      <c r="K24" s="93"/>
      <c r="L24" s="93"/>
      <c r="M24" s="70"/>
    </row>
    <row r="25" spans="2:14">
      <c r="B25" s="66"/>
      <c r="H25" s="232"/>
      <c r="J25" s="93"/>
      <c r="K25" s="93"/>
      <c r="L25" s="93"/>
      <c r="M25" s="93"/>
      <c r="N25" s="93"/>
    </row>
    <row r="26" spans="2:14">
      <c r="B26" s="66"/>
      <c r="H26" s="232"/>
      <c r="J26" s="93"/>
      <c r="K26" s="93"/>
      <c r="L26" s="93"/>
      <c r="M26" s="93"/>
      <c r="N26" s="93"/>
    </row>
    <row r="27" spans="2:14">
      <c r="B27" s="66"/>
      <c r="H27" s="232"/>
      <c r="J27" s="93"/>
      <c r="K27" s="93"/>
      <c r="L27" s="93"/>
      <c r="M27" s="93"/>
      <c r="N27" s="93"/>
    </row>
    <row r="28" spans="2:14">
      <c r="B28" s="66"/>
      <c r="H28" s="232"/>
      <c r="J28" s="72"/>
      <c r="K28" s="72"/>
      <c r="L28" s="72"/>
      <c r="M28" s="93"/>
      <c r="N28" s="93"/>
    </row>
    <row r="29" spans="2:14">
      <c r="B29" s="66"/>
      <c r="H29" s="232"/>
      <c r="J29" s="72"/>
      <c r="K29" s="72"/>
      <c r="L29" s="72"/>
      <c r="M29" s="72"/>
      <c r="N29" s="73"/>
    </row>
    <row r="30" spans="2:14">
      <c r="B30" s="66"/>
      <c r="H30" s="232"/>
      <c r="J30" s="72"/>
      <c r="K30" s="72"/>
      <c r="L30" s="72"/>
      <c r="M30" s="72"/>
      <c r="N30" s="73"/>
    </row>
    <row r="31" spans="2:14">
      <c r="B31" s="66"/>
      <c r="H31" s="232"/>
      <c r="J31" s="72"/>
      <c r="K31" s="72"/>
      <c r="L31" s="72"/>
      <c r="M31" s="72"/>
      <c r="N31" s="73"/>
    </row>
    <row r="32" spans="2:14">
      <c r="B32" s="66"/>
      <c r="H32" s="232"/>
      <c r="J32" s="72"/>
      <c r="K32" s="72"/>
      <c r="L32" s="72"/>
      <c r="M32" s="242"/>
      <c r="N32" s="73"/>
    </row>
    <row r="33" spans="2:14">
      <c r="B33" s="66"/>
      <c r="H33" s="232"/>
      <c r="J33" s="72"/>
      <c r="K33" s="72"/>
      <c r="L33" s="72"/>
      <c r="M33" s="72"/>
      <c r="N33" s="73"/>
    </row>
    <row r="34" spans="2:14">
      <c r="B34" s="66"/>
      <c r="H34" s="232"/>
      <c r="J34" s="72"/>
      <c r="K34" s="72"/>
      <c r="L34" s="72"/>
      <c r="M34" s="72"/>
      <c r="N34" s="73"/>
    </row>
    <row r="35" spans="2:14">
      <c r="B35" s="66"/>
      <c r="H35" s="232"/>
      <c r="M35" s="72"/>
      <c r="N35" s="73"/>
    </row>
    <row r="36" spans="2:14">
      <c r="B36" s="66"/>
      <c r="H36" s="232"/>
    </row>
    <row r="37" spans="2:14">
      <c r="B37" s="66"/>
      <c r="H37" s="232"/>
    </row>
    <row r="38" spans="2:14">
      <c r="B38" s="66"/>
      <c r="H38" s="232"/>
    </row>
    <row r="39" spans="2:14">
      <c r="B39" s="66"/>
      <c r="H39" s="232"/>
    </row>
    <row r="40" spans="2:14">
      <c r="B40" s="66"/>
      <c r="H40" s="232"/>
    </row>
    <row r="41" spans="2:14">
      <c r="B41" s="66"/>
      <c r="H41" s="232"/>
    </row>
    <row r="42" spans="2:14">
      <c r="B42" s="66"/>
      <c r="H42" s="232"/>
    </row>
    <row r="43" spans="2:14">
      <c r="B43" s="66"/>
      <c r="H43" s="232"/>
    </row>
    <row r="44" spans="2:14">
      <c r="B44" s="66"/>
      <c r="H44" s="232"/>
    </row>
    <row r="45" spans="2:14">
      <c r="B45" s="66"/>
      <c r="H45" s="232"/>
    </row>
    <row r="46" spans="2:14">
      <c r="B46" s="66"/>
      <c r="H46" s="232"/>
    </row>
    <row r="47" spans="2:14">
      <c r="B47" s="66"/>
      <c r="H47" s="232"/>
    </row>
    <row r="48" spans="2:14">
      <c r="B48" s="66"/>
      <c r="H48" s="232"/>
    </row>
    <row r="49" spans="1:17">
      <c r="B49" s="66"/>
      <c r="H49" s="232"/>
    </row>
    <row r="50" spans="1:17">
      <c r="B50" s="66"/>
      <c r="H50" s="232"/>
      <c r="J50" s="71"/>
      <c r="K50" s="71"/>
    </row>
    <row r="51" spans="1:17">
      <c r="B51" s="66"/>
      <c r="H51" s="232"/>
    </row>
    <row r="52" spans="1:17" s="63" customFormat="1">
      <c r="A52" s="62"/>
      <c r="B52" s="74"/>
      <c r="C52" s="75"/>
      <c r="D52" s="75"/>
      <c r="E52" s="75"/>
      <c r="F52" s="75"/>
      <c r="G52" s="75"/>
      <c r="H52" s="76"/>
      <c r="I52" s="62"/>
      <c r="N52" s="70"/>
      <c r="O52" s="70"/>
      <c r="P52" s="70"/>
      <c r="Q52" s="70"/>
    </row>
    <row r="53" spans="1:17" s="63" customFormat="1">
      <c r="A53" s="62"/>
      <c r="B53" s="77"/>
      <c r="C53" s="62"/>
      <c r="D53" s="62"/>
      <c r="E53" s="62"/>
      <c r="F53" s="62"/>
      <c r="G53" s="62"/>
      <c r="H53" s="62"/>
      <c r="I53" s="62"/>
      <c r="N53" s="70"/>
      <c r="O53" s="70"/>
      <c r="P53" s="70"/>
      <c r="Q53" s="70"/>
    </row>
    <row r="54" spans="1:17">
      <c r="B54" s="79" t="s">
        <v>255</v>
      </c>
    </row>
    <row r="55" spans="1:17">
      <c r="B55" s="79" t="s">
        <v>256</v>
      </c>
    </row>
  </sheetData>
  <printOptions horizontalCentered="1"/>
  <pageMargins left="0.7" right="0.7" top="0.75" bottom="0.75" header="0.3" footer="0.3"/>
  <pageSetup scale="80" orientation="portrait" r:id="rId1"/>
  <headerFooter>
    <oddHeader>&amp;R2/12/2018</oddHeader>
    <oddFooter>&amp;LE-6&amp;R&amp;a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0">
    <pageSetUpPr fitToPage="1"/>
  </sheetPr>
  <dimension ref="A1:J315"/>
  <sheetViews>
    <sheetView topLeftCell="A19" zoomScaleNormal="100" zoomScaleSheetLayoutView="50" workbookViewId="0">
      <selection activeCell="E15" sqref="E15"/>
    </sheetView>
  </sheetViews>
  <sheetFormatPr defaultColWidth="9.1796875" defaultRowHeight="15.5"/>
  <cols>
    <col min="1" max="1" width="12.453125" style="156" customWidth="1"/>
    <col min="2" max="2" width="9.453125" style="161" customWidth="1"/>
    <col min="3" max="3" width="9.1796875" style="156" customWidth="1"/>
    <col min="4" max="4" width="19.1796875" style="161" customWidth="1"/>
    <col min="5" max="5" width="50.81640625" style="158" customWidth="1"/>
    <col min="6" max="6" width="17.453125" style="159" customWidth="1"/>
    <col min="7" max="7" width="6.54296875" style="160" customWidth="1"/>
    <col min="8" max="8" width="10.81640625" style="160" customWidth="1"/>
    <col min="9" max="9" width="6.81640625" style="160" customWidth="1"/>
    <col min="10" max="10" width="10.81640625" style="160" customWidth="1"/>
    <col min="11" max="16384" width="9.1796875" style="156"/>
  </cols>
  <sheetData>
    <row r="1" spans="1:10" s="113" customFormat="1" ht="13">
      <c r="A1" s="179" t="s">
        <v>136</v>
      </c>
      <c r="B1" s="178"/>
      <c r="C1" s="109"/>
      <c r="D1" s="178"/>
      <c r="E1" s="162"/>
      <c r="F1" s="112"/>
      <c r="H1" s="114"/>
    </row>
    <row r="2" spans="1:10" s="113" customFormat="1" ht="12.75" customHeight="1">
      <c r="A2" s="180" t="s">
        <v>119</v>
      </c>
      <c r="B2" s="178"/>
      <c r="C2" s="109"/>
      <c r="D2" s="178"/>
      <c r="E2" s="162"/>
      <c r="F2" s="112"/>
      <c r="G2" s="109"/>
      <c r="I2" s="115"/>
      <c r="J2" s="116"/>
    </row>
    <row r="3" spans="1:10" s="113" customFormat="1" ht="13" customHeight="1">
      <c r="A3" s="117"/>
      <c r="B3" s="117"/>
      <c r="C3" s="117"/>
      <c r="D3" s="117"/>
      <c r="E3" s="104"/>
      <c r="F3" s="112"/>
      <c r="G3" s="495" t="s">
        <v>128</v>
      </c>
      <c r="H3" s="495"/>
      <c r="I3" s="495" t="s">
        <v>137</v>
      </c>
      <c r="J3" s="495"/>
    </row>
    <row r="4" spans="1:10" s="120" customFormat="1" ht="19.5" customHeight="1" thickBot="1">
      <c r="A4" s="118" t="s">
        <v>5</v>
      </c>
      <c r="B4" s="118" t="s">
        <v>138</v>
      </c>
      <c r="C4" s="118" t="s">
        <v>139</v>
      </c>
      <c r="D4" s="119" t="s">
        <v>140</v>
      </c>
      <c r="E4" s="119" t="s">
        <v>141</v>
      </c>
      <c r="F4" s="119" t="s">
        <v>142</v>
      </c>
      <c r="G4" s="110" t="s">
        <v>120</v>
      </c>
      <c r="H4" s="110" t="s">
        <v>143</v>
      </c>
      <c r="I4" s="110" t="s">
        <v>120</v>
      </c>
      <c r="J4" s="110" t="s">
        <v>143</v>
      </c>
    </row>
    <row r="5" spans="1:10" s="113" customFormat="1" ht="11.5">
      <c r="A5" s="186"/>
      <c r="B5" s="187"/>
      <c r="C5" s="187"/>
      <c r="D5" s="188"/>
      <c r="E5" s="189"/>
      <c r="F5" s="190"/>
      <c r="G5" s="191"/>
      <c r="H5" s="192"/>
      <c r="I5" s="191"/>
      <c r="J5" s="193"/>
    </row>
    <row r="6" spans="1:10" s="113" customFormat="1" ht="27.75" customHeight="1">
      <c r="A6" s="166"/>
      <c r="B6" s="121"/>
      <c r="C6" s="122"/>
      <c r="D6" s="122"/>
      <c r="E6" s="123"/>
      <c r="F6" s="124"/>
      <c r="G6" s="125"/>
      <c r="H6" s="126"/>
      <c r="I6" s="125"/>
      <c r="J6" s="167"/>
    </row>
    <row r="7" spans="1:10" s="113" customFormat="1" ht="11.5">
      <c r="A7" s="181"/>
      <c r="B7" s="121"/>
      <c r="C7" s="122"/>
      <c r="D7" s="122"/>
      <c r="E7" s="127"/>
      <c r="F7" s="124"/>
      <c r="G7" s="125"/>
      <c r="H7" s="182"/>
      <c r="I7" s="125"/>
      <c r="J7" s="168"/>
    </row>
    <row r="8" spans="1:10" s="113" customFormat="1" ht="11.5">
      <c r="A8" s="166"/>
      <c r="B8" s="121"/>
      <c r="C8" s="122"/>
      <c r="D8" s="122"/>
      <c r="E8" s="127"/>
      <c r="F8" s="124"/>
      <c r="G8" s="128"/>
      <c r="H8" s="126"/>
      <c r="I8" s="128"/>
      <c r="J8" s="168"/>
    </row>
    <row r="9" spans="1:10" s="113" customFormat="1" ht="11.5">
      <c r="A9" s="166"/>
      <c r="B9" s="121"/>
      <c r="C9" s="122"/>
      <c r="D9" s="122"/>
      <c r="E9" s="127"/>
      <c r="F9" s="124"/>
      <c r="G9" s="128"/>
      <c r="H9" s="126"/>
      <c r="I9" s="128"/>
      <c r="J9" s="168"/>
    </row>
    <row r="10" spans="1:10" s="113" customFormat="1" ht="25.5" customHeight="1">
      <c r="A10" s="181"/>
      <c r="B10" s="122"/>
      <c r="C10" s="122"/>
      <c r="D10" s="122"/>
      <c r="E10" s="123"/>
      <c r="F10" s="124"/>
      <c r="G10" s="128"/>
      <c r="H10" s="126"/>
      <c r="I10" s="128"/>
      <c r="J10" s="167"/>
    </row>
    <row r="11" spans="1:10" s="113" customFormat="1" ht="11.5">
      <c r="A11" s="170"/>
      <c r="B11" s="121"/>
      <c r="C11" s="122"/>
      <c r="D11" s="122"/>
      <c r="E11" s="183"/>
      <c r="F11" s="124"/>
      <c r="G11" s="184"/>
      <c r="H11" s="126"/>
      <c r="I11" s="128"/>
      <c r="J11" s="167"/>
    </row>
    <row r="12" spans="1:10" s="113" customFormat="1" ht="11.5">
      <c r="A12" s="166"/>
      <c r="B12" s="122"/>
      <c r="C12" s="122"/>
      <c r="D12" s="122"/>
      <c r="E12" s="129"/>
      <c r="F12" s="124"/>
      <c r="G12" s="128"/>
      <c r="H12" s="126"/>
      <c r="I12" s="128"/>
      <c r="J12" s="167"/>
    </row>
    <row r="13" spans="1:10" s="113" customFormat="1" ht="16.5" customHeight="1">
      <c r="A13" s="181"/>
      <c r="B13" s="122"/>
      <c r="C13" s="122"/>
      <c r="D13" s="122"/>
      <c r="E13" s="185"/>
      <c r="F13" s="124"/>
      <c r="G13" s="128"/>
      <c r="H13" s="126"/>
      <c r="I13" s="128"/>
      <c r="J13" s="167"/>
    </row>
    <row r="14" spans="1:10" s="113" customFormat="1" ht="11.5">
      <c r="A14" s="169"/>
      <c r="B14" s="122"/>
      <c r="C14" s="122"/>
      <c r="D14" s="121"/>
      <c r="E14" s="129"/>
      <c r="F14" s="124"/>
      <c r="G14" s="128"/>
      <c r="H14" s="126"/>
      <c r="I14" s="128"/>
      <c r="J14" s="167"/>
    </row>
    <row r="15" spans="1:10" s="113" customFormat="1" ht="11.5">
      <c r="A15" s="170"/>
      <c r="B15" s="122"/>
      <c r="C15" s="122"/>
      <c r="D15" s="122"/>
      <c r="E15" s="129"/>
      <c r="F15" s="124"/>
      <c r="G15" s="128"/>
      <c r="H15" s="126"/>
      <c r="I15" s="128"/>
      <c r="J15" s="167"/>
    </row>
    <row r="16" spans="1:10" s="113" customFormat="1" ht="25.5" customHeight="1">
      <c r="A16" s="170"/>
      <c r="B16" s="121"/>
      <c r="C16" s="122"/>
      <c r="D16" s="122"/>
      <c r="E16" s="123"/>
      <c r="F16" s="124"/>
      <c r="G16" s="128"/>
      <c r="H16" s="126"/>
      <c r="I16" s="128"/>
      <c r="J16" s="167"/>
    </row>
    <row r="17" spans="1:10" s="113" customFormat="1" ht="26.25" customHeight="1">
      <c r="A17" s="169"/>
      <c r="B17" s="122"/>
      <c r="C17" s="121"/>
      <c r="D17" s="121"/>
      <c r="E17" s="129"/>
      <c r="F17" s="124"/>
      <c r="G17" s="128"/>
      <c r="H17" s="126"/>
      <c r="I17" s="128"/>
      <c r="J17" s="167"/>
    </row>
    <row r="18" spans="1:10" s="113" customFormat="1" ht="11.5">
      <c r="A18" s="170"/>
      <c r="B18" s="122"/>
      <c r="C18" s="122"/>
      <c r="D18" s="122"/>
      <c r="E18" s="129"/>
      <c r="F18" s="124"/>
      <c r="G18" s="128"/>
      <c r="H18" s="126"/>
      <c r="I18" s="128"/>
      <c r="J18" s="167"/>
    </row>
    <row r="19" spans="1:10" s="113" customFormat="1" ht="12.75" customHeight="1" thickBot="1">
      <c r="A19" s="171"/>
      <c r="B19" s="172"/>
      <c r="C19" s="172"/>
      <c r="D19" s="172"/>
      <c r="E19" s="173" t="s">
        <v>144</v>
      </c>
      <c r="F19" s="174"/>
      <c r="G19" s="175">
        <f>SUM(G5:G18)</f>
        <v>0</v>
      </c>
      <c r="H19" s="175">
        <f>SUM(H5:H18)</f>
        <v>0</v>
      </c>
      <c r="I19" s="175">
        <f>SUM(I5:I18)</f>
        <v>0</v>
      </c>
      <c r="J19" s="176">
        <f>SUM(J5:J18)</f>
        <v>0</v>
      </c>
    </row>
    <row r="20" spans="1:10" s="113" customFormat="1" ht="12.75" customHeight="1" thickBot="1">
      <c r="A20" s="135"/>
      <c r="B20" s="136"/>
      <c r="C20" s="132"/>
      <c r="D20" s="132"/>
      <c r="E20" s="137"/>
      <c r="F20" s="132"/>
      <c r="G20" s="138"/>
      <c r="H20" s="139"/>
      <c r="I20" s="140"/>
      <c r="J20" s="139"/>
    </row>
    <row r="21" spans="1:10" s="113" customFormat="1" ht="11.5">
      <c r="A21" s="186"/>
      <c r="B21" s="194"/>
      <c r="C21" s="194"/>
      <c r="D21" s="194"/>
      <c r="E21" s="195"/>
      <c r="F21" s="196"/>
      <c r="G21" s="191"/>
      <c r="H21" s="197"/>
      <c r="I21" s="191"/>
      <c r="J21" s="193"/>
    </row>
    <row r="22" spans="1:10" s="113" customFormat="1" ht="12.75" customHeight="1" thickBot="1">
      <c r="A22" s="171"/>
      <c r="B22" s="172"/>
      <c r="C22" s="172"/>
      <c r="D22" s="172"/>
      <c r="E22" s="173" t="s">
        <v>145</v>
      </c>
      <c r="F22" s="177"/>
      <c r="G22" s="175">
        <f t="shared" ref="G22:J22" si="0">SUM(G21)</f>
        <v>0</v>
      </c>
      <c r="H22" s="175">
        <f t="shared" si="0"/>
        <v>0</v>
      </c>
      <c r="I22" s="175">
        <f t="shared" si="0"/>
        <v>0</v>
      </c>
      <c r="J22" s="176">
        <f t="shared" si="0"/>
        <v>0</v>
      </c>
    </row>
    <row r="23" spans="1:10" s="113" customFormat="1" ht="12.75" customHeight="1" thickBot="1">
      <c r="A23" s="130"/>
      <c r="B23" s="130"/>
      <c r="C23" s="130"/>
      <c r="D23" s="130"/>
      <c r="E23" s="137"/>
      <c r="F23" s="111"/>
      <c r="G23" s="141"/>
      <c r="H23" s="142"/>
      <c r="I23" s="141"/>
      <c r="J23" s="142"/>
    </row>
    <row r="24" spans="1:10" s="113" customFormat="1" ht="11.5">
      <c r="A24" s="186"/>
      <c r="B24" s="187"/>
      <c r="C24" s="187"/>
      <c r="D24" s="188"/>
      <c r="E24" s="189"/>
      <c r="F24" s="190"/>
      <c r="G24" s="198"/>
      <c r="H24" s="198"/>
      <c r="I24" s="198"/>
      <c r="J24" s="199"/>
    </row>
    <row r="25" spans="1:10" s="113" customFormat="1" ht="12.75" customHeight="1" thickBot="1">
      <c r="A25" s="171"/>
      <c r="B25" s="172"/>
      <c r="C25" s="172"/>
      <c r="D25" s="172"/>
      <c r="E25" s="173" t="s">
        <v>146</v>
      </c>
      <c r="F25" s="174"/>
      <c r="G25" s="175">
        <f>SUM(G24:G24)</f>
        <v>0</v>
      </c>
      <c r="H25" s="175">
        <f>SUM(H24:H24)</f>
        <v>0</v>
      </c>
      <c r="I25" s="175">
        <f>SUM(I24:I24)</f>
        <v>0</v>
      </c>
      <c r="J25" s="176">
        <f>SUM(J24:J24)</f>
        <v>0</v>
      </c>
    </row>
    <row r="26" spans="1:10" s="113" customFormat="1" ht="12.75" customHeight="1" thickBot="1">
      <c r="A26" s="130"/>
      <c r="B26" s="130"/>
      <c r="C26" s="130"/>
      <c r="D26" s="130"/>
      <c r="E26" s="134"/>
      <c r="F26" s="132"/>
      <c r="G26" s="133"/>
      <c r="H26" s="133"/>
      <c r="I26" s="133"/>
      <c r="J26" s="133"/>
    </row>
    <row r="27" spans="1:10" s="105" customFormat="1" ht="11.5">
      <c r="A27" s="186"/>
      <c r="B27" s="194"/>
      <c r="C27" s="194"/>
      <c r="D27" s="188"/>
      <c r="E27" s="200"/>
      <c r="F27" s="190"/>
      <c r="G27" s="191"/>
      <c r="H27" s="192"/>
      <c r="I27" s="191"/>
      <c r="J27" s="193"/>
    </row>
    <row r="28" spans="1:10" s="105" customFormat="1" ht="13" customHeight="1" thickBot="1">
      <c r="A28" s="171"/>
      <c r="B28" s="172"/>
      <c r="C28" s="172"/>
      <c r="D28" s="172"/>
      <c r="E28" s="173" t="s">
        <v>147</v>
      </c>
      <c r="F28" s="174"/>
      <c r="G28" s="175">
        <f>SUM(G27:G27)</f>
        <v>0</v>
      </c>
      <c r="H28" s="175">
        <f>SUM(H27:H27)</f>
        <v>0</v>
      </c>
      <c r="I28" s="175">
        <f>SUM(I27:I27)</f>
        <v>0</v>
      </c>
      <c r="J28" s="176">
        <f>SUM(J27:J27)</f>
        <v>0</v>
      </c>
    </row>
    <row r="29" spans="1:10" s="105" customFormat="1" ht="13" customHeight="1">
      <c r="A29" s="130"/>
      <c r="B29" s="130"/>
      <c r="C29" s="130"/>
      <c r="D29" s="130"/>
      <c r="E29" s="131"/>
      <c r="F29" s="132"/>
      <c r="G29" s="133"/>
      <c r="H29" s="133"/>
      <c r="I29" s="133"/>
      <c r="J29" s="133"/>
    </row>
    <row r="30" spans="1:10" s="143" customFormat="1" ht="12.75" customHeight="1"/>
    <row r="31" spans="1:10" s="143" customFormat="1" ht="12.75" customHeight="1">
      <c r="E31" s="163" t="s">
        <v>148</v>
      </c>
      <c r="F31" s="164"/>
      <c r="G31" s="165">
        <f>G19+G22+G25+G28</f>
        <v>0</v>
      </c>
      <c r="H31" s="165">
        <f>H19+H22+H25+H28</f>
        <v>0</v>
      </c>
      <c r="I31" s="165">
        <f>I19+I22+I25+I28</f>
        <v>0</v>
      </c>
      <c r="J31" s="165">
        <f>J19+J22+J25+J28</f>
        <v>0</v>
      </c>
    </row>
    <row r="32" spans="1:10" s="105" customFormat="1" ht="13" customHeight="1">
      <c r="A32" s="145"/>
      <c r="B32" s="145"/>
      <c r="C32" s="145"/>
      <c r="D32" s="145"/>
      <c r="E32" s="146"/>
      <c r="F32" s="111"/>
      <c r="G32" s="111"/>
      <c r="H32" s="111"/>
      <c r="I32" s="111"/>
      <c r="J32" s="111"/>
    </row>
    <row r="33" spans="1:10" s="105" customFormat="1" ht="13" customHeight="1">
      <c r="A33" s="145"/>
      <c r="B33" s="145"/>
      <c r="C33" s="145"/>
      <c r="D33" s="145"/>
      <c r="F33" s="145"/>
      <c r="G33" s="142"/>
      <c r="H33" s="142"/>
      <c r="I33" s="142"/>
      <c r="J33" s="142"/>
    </row>
    <row r="34" spans="1:10" s="105" customFormat="1" ht="13" customHeight="1">
      <c r="A34" s="145"/>
      <c r="B34" s="145"/>
      <c r="C34" s="145"/>
      <c r="D34" s="145"/>
      <c r="E34" s="146"/>
      <c r="F34" s="145"/>
      <c r="G34" s="147"/>
      <c r="H34" s="147"/>
      <c r="I34" s="147"/>
      <c r="J34" s="147"/>
    </row>
    <row r="35" spans="1:10" s="105" customFormat="1" ht="13" customHeight="1">
      <c r="A35" s="145"/>
      <c r="B35" s="145"/>
      <c r="C35" s="145"/>
      <c r="D35" s="145"/>
      <c r="E35" s="146"/>
      <c r="F35" s="148"/>
      <c r="G35" s="144"/>
      <c r="H35" s="144"/>
      <c r="I35" s="144"/>
      <c r="J35" s="144"/>
    </row>
    <row r="36" spans="1:10" s="105" customFormat="1" ht="13" customHeight="1">
      <c r="A36" s="145"/>
      <c r="B36" s="145"/>
      <c r="C36" s="145"/>
      <c r="D36" s="145"/>
      <c r="E36" s="146"/>
      <c r="F36" s="148"/>
      <c r="G36" s="139"/>
      <c r="H36" s="139"/>
      <c r="I36" s="139"/>
      <c r="J36" s="139"/>
    </row>
    <row r="37" spans="1:10" s="105" customFormat="1" ht="13" customHeight="1">
      <c r="A37" s="149"/>
      <c r="B37" s="149"/>
      <c r="C37" s="149"/>
      <c r="D37" s="149"/>
      <c r="E37" s="150"/>
      <c r="F37" s="151"/>
      <c r="G37" s="109"/>
      <c r="H37" s="109"/>
      <c r="I37" s="152"/>
      <c r="J37" s="152"/>
    </row>
    <row r="38" spans="1:10" s="105" customFormat="1" ht="13" customHeight="1">
      <c r="A38" s="149"/>
      <c r="B38" s="149"/>
      <c r="C38" s="149"/>
      <c r="D38" s="149"/>
      <c r="E38" s="150"/>
      <c r="F38" s="151"/>
      <c r="G38" s="109"/>
      <c r="H38" s="109"/>
      <c r="I38" s="152"/>
      <c r="J38" s="152"/>
    </row>
    <row r="39" spans="1:10" s="105" customFormat="1" ht="13" customHeight="1">
      <c r="A39" s="149"/>
      <c r="B39" s="149"/>
      <c r="C39" s="149"/>
      <c r="D39" s="149"/>
      <c r="E39" s="150"/>
      <c r="F39" s="151"/>
      <c r="G39" s="109"/>
      <c r="H39" s="109"/>
      <c r="I39" s="152"/>
      <c r="J39" s="152"/>
    </row>
    <row r="40" spans="1:10" s="153" customFormat="1" ht="13" customHeight="1">
      <c r="A40" s="149"/>
      <c r="B40" s="149"/>
      <c r="C40" s="149"/>
      <c r="D40" s="149"/>
      <c r="E40" s="150"/>
      <c r="F40" s="151"/>
      <c r="G40" s="109"/>
      <c r="H40" s="109"/>
      <c r="I40" s="152"/>
      <c r="J40" s="152"/>
    </row>
    <row r="41" spans="1:10" s="153" customFormat="1" ht="13" customHeight="1">
      <c r="A41" s="149"/>
      <c r="B41" s="149"/>
      <c r="C41" s="149"/>
      <c r="D41" s="149"/>
      <c r="E41" s="150"/>
      <c r="F41" s="151"/>
      <c r="G41" s="152"/>
      <c r="H41" s="152"/>
      <c r="I41" s="152"/>
      <c r="J41" s="152"/>
    </row>
    <row r="42" spans="1:10" s="153" customFormat="1" ht="13" customHeight="1">
      <c r="A42" s="149"/>
      <c r="B42" s="149"/>
      <c r="C42" s="149"/>
      <c r="D42" s="149"/>
      <c r="E42" s="150"/>
      <c r="F42" s="151"/>
      <c r="G42" s="152"/>
      <c r="H42" s="152"/>
      <c r="I42" s="152"/>
      <c r="J42" s="152"/>
    </row>
    <row r="43" spans="1:10" s="153" customFormat="1" ht="13" customHeight="1">
      <c r="A43" s="149"/>
      <c r="B43" s="149"/>
      <c r="C43" s="149"/>
      <c r="D43" s="149"/>
      <c r="E43" s="150"/>
      <c r="F43" s="151"/>
      <c r="G43" s="152"/>
      <c r="H43" s="152"/>
      <c r="I43" s="152"/>
      <c r="J43" s="152"/>
    </row>
    <row r="44" spans="1:10" s="153" customFormat="1" ht="13" customHeight="1">
      <c r="A44" s="149"/>
      <c r="B44" s="149"/>
      <c r="C44" s="149"/>
      <c r="D44" s="149"/>
      <c r="E44" s="150"/>
      <c r="F44" s="151"/>
      <c r="G44" s="152"/>
      <c r="H44" s="152"/>
      <c r="I44" s="152"/>
      <c r="J44" s="152"/>
    </row>
    <row r="45" spans="1:10" s="153" customFormat="1" ht="13" customHeight="1">
      <c r="A45" s="149"/>
      <c r="B45" s="149"/>
      <c r="C45" s="149"/>
      <c r="D45" s="149"/>
      <c r="E45" s="150"/>
      <c r="F45" s="151"/>
      <c r="G45" s="152"/>
      <c r="H45" s="152"/>
      <c r="I45" s="152"/>
      <c r="J45" s="152"/>
    </row>
    <row r="46" spans="1:10" s="153" customFormat="1" ht="13" customHeight="1">
      <c r="A46" s="149"/>
      <c r="B46" s="149"/>
      <c r="C46" s="149"/>
      <c r="D46" s="149"/>
      <c r="E46" s="150"/>
      <c r="F46" s="151"/>
      <c r="G46" s="152"/>
      <c r="H46" s="152"/>
      <c r="I46" s="152"/>
      <c r="J46" s="152"/>
    </row>
    <row r="47" spans="1:10" s="153" customFormat="1" ht="13" customHeight="1">
      <c r="A47" s="149"/>
      <c r="B47" s="149"/>
      <c r="C47" s="149"/>
      <c r="D47" s="149"/>
      <c r="E47" s="150"/>
      <c r="F47" s="151"/>
      <c r="G47" s="152"/>
      <c r="H47" s="152"/>
      <c r="I47" s="152"/>
      <c r="J47" s="152"/>
    </row>
    <row r="48" spans="1:10" s="153" customFormat="1" ht="13" customHeight="1">
      <c r="A48" s="149"/>
      <c r="B48" s="149"/>
      <c r="C48" s="149"/>
      <c r="D48" s="149"/>
      <c r="E48" s="150"/>
      <c r="F48" s="151"/>
      <c r="G48" s="152"/>
      <c r="H48" s="152"/>
      <c r="I48" s="152"/>
      <c r="J48" s="152"/>
    </row>
    <row r="49" spans="1:10" s="153" customFormat="1" ht="13" customHeight="1">
      <c r="A49" s="149"/>
      <c r="B49" s="149"/>
      <c r="C49" s="149"/>
      <c r="D49" s="149"/>
      <c r="E49" s="150"/>
      <c r="F49" s="151"/>
      <c r="G49" s="152"/>
      <c r="H49" s="152"/>
      <c r="I49" s="152"/>
      <c r="J49" s="152"/>
    </row>
    <row r="50" spans="1:10" s="153" customFormat="1" ht="13" customHeight="1">
      <c r="A50" s="149"/>
      <c r="B50" s="149"/>
      <c r="C50" s="149"/>
      <c r="D50" s="149"/>
      <c r="E50" s="150"/>
      <c r="F50" s="151"/>
      <c r="G50" s="152"/>
      <c r="H50" s="152"/>
      <c r="I50" s="152"/>
      <c r="J50" s="152"/>
    </row>
    <row r="51" spans="1:10" s="153" customFormat="1" ht="13" customHeight="1">
      <c r="A51" s="149"/>
      <c r="B51" s="149"/>
      <c r="C51" s="149"/>
      <c r="D51" s="149"/>
      <c r="E51" s="150"/>
      <c r="F51" s="151"/>
      <c r="G51" s="152"/>
      <c r="H51" s="152"/>
      <c r="I51" s="152"/>
      <c r="J51" s="152"/>
    </row>
    <row r="52" spans="1:10" s="153" customFormat="1" ht="13" customHeight="1">
      <c r="A52" s="149"/>
      <c r="B52" s="149"/>
      <c r="C52" s="149"/>
      <c r="D52" s="149"/>
      <c r="E52" s="150"/>
      <c r="F52" s="151"/>
      <c r="G52" s="152"/>
      <c r="H52" s="152"/>
      <c r="I52" s="152"/>
      <c r="J52" s="152"/>
    </row>
    <row r="53" spans="1:10" s="153" customFormat="1" ht="13" customHeight="1">
      <c r="A53" s="149"/>
      <c r="B53" s="149"/>
      <c r="C53" s="149"/>
      <c r="D53" s="149"/>
      <c r="E53" s="150"/>
      <c r="F53" s="151"/>
      <c r="G53" s="152"/>
      <c r="H53" s="152"/>
      <c r="I53" s="152"/>
      <c r="J53" s="152"/>
    </row>
    <row r="54" spans="1:10" s="153" customFormat="1" ht="13" customHeight="1">
      <c r="A54" s="149"/>
      <c r="B54" s="149"/>
      <c r="C54" s="149"/>
      <c r="D54" s="149"/>
      <c r="E54" s="150"/>
      <c r="F54" s="151"/>
      <c r="G54" s="152"/>
      <c r="H54" s="152"/>
      <c r="I54" s="152"/>
      <c r="J54" s="152"/>
    </row>
    <row r="55" spans="1:10" s="153" customFormat="1" ht="13" customHeight="1">
      <c r="A55" s="149"/>
      <c r="B55" s="149"/>
      <c r="C55" s="149"/>
      <c r="D55" s="149"/>
      <c r="E55" s="150"/>
      <c r="F55" s="151"/>
      <c r="G55" s="152"/>
      <c r="H55" s="152"/>
      <c r="I55" s="152"/>
      <c r="J55" s="152"/>
    </row>
    <row r="56" spans="1:10" s="153" customFormat="1" ht="13" customHeight="1">
      <c r="A56" s="149"/>
      <c r="B56" s="149"/>
      <c r="C56" s="149"/>
      <c r="D56" s="149"/>
      <c r="E56" s="150"/>
      <c r="F56" s="151"/>
      <c r="G56" s="152"/>
      <c r="H56" s="152"/>
      <c r="I56" s="152"/>
      <c r="J56" s="152"/>
    </row>
    <row r="57" spans="1:10" s="153" customFormat="1" ht="13" customHeight="1">
      <c r="A57" s="149"/>
      <c r="B57" s="149"/>
      <c r="C57" s="149"/>
      <c r="D57" s="149"/>
      <c r="E57" s="150"/>
      <c r="F57" s="151"/>
      <c r="G57" s="152"/>
      <c r="H57" s="152"/>
      <c r="I57" s="152"/>
      <c r="J57" s="152"/>
    </row>
    <row r="58" spans="1:10" s="153" customFormat="1" ht="13" customHeight="1">
      <c r="A58" s="149"/>
      <c r="B58" s="149"/>
      <c r="C58" s="149"/>
      <c r="D58" s="149"/>
      <c r="E58" s="150"/>
      <c r="F58" s="151"/>
      <c r="G58" s="152"/>
      <c r="H58" s="152"/>
      <c r="I58" s="152"/>
      <c r="J58" s="152"/>
    </row>
    <row r="59" spans="1:10" s="153" customFormat="1" ht="13" customHeight="1">
      <c r="A59" s="149"/>
      <c r="B59" s="149"/>
      <c r="C59" s="149"/>
      <c r="D59" s="149"/>
      <c r="E59" s="150"/>
      <c r="F59" s="151"/>
      <c r="G59" s="152"/>
      <c r="H59" s="152"/>
      <c r="I59" s="152"/>
      <c r="J59" s="152"/>
    </row>
    <row r="60" spans="1:10" s="153" customFormat="1" ht="13" customHeight="1">
      <c r="A60" s="149"/>
      <c r="B60" s="149"/>
      <c r="C60" s="149"/>
      <c r="D60" s="149"/>
      <c r="E60" s="150"/>
      <c r="F60" s="151"/>
      <c r="G60" s="152"/>
      <c r="H60" s="152"/>
      <c r="I60" s="152"/>
      <c r="J60" s="152"/>
    </row>
    <row r="61" spans="1:10" s="153" customFormat="1" ht="13" customHeight="1">
      <c r="A61" s="149"/>
      <c r="B61" s="149"/>
      <c r="C61" s="149"/>
      <c r="D61" s="149"/>
      <c r="E61" s="150"/>
      <c r="F61" s="151"/>
      <c r="G61" s="152"/>
      <c r="H61" s="152"/>
      <c r="I61" s="152"/>
      <c r="J61" s="152"/>
    </row>
    <row r="62" spans="1:10" s="153" customFormat="1" ht="13" customHeight="1">
      <c r="A62" s="149"/>
      <c r="B62" s="149"/>
      <c r="C62" s="149"/>
      <c r="D62" s="149"/>
      <c r="E62" s="150"/>
      <c r="F62" s="151"/>
      <c r="G62" s="152"/>
      <c r="H62" s="152"/>
      <c r="I62" s="152"/>
      <c r="J62" s="152"/>
    </row>
    <row r="63" spans="1:10" s="153" customFormat="1" ht="13" customHeight="1">
      <c r="A63" s="149"/>
      <c r="B63" s="149"/>
      <c r="C63" s="149"/>
      <c r="D63" s="149"/>
      <c r="E63" s="150"/>
      <c r="F63" s="151"/>
      <c r="G63" s="152"/>
      <c r="H63" s="152"/>
      <c r="I63" s="152"/>
      <c r="J63" s="152"/>
    </row>
    <row r="64" spans="1:10" s="153" customFormat="1" ht="13" customHeight="1">
      <c r="A64" s="149"/>
      <c r="B64" s="149"/>
      <c r="C64" s="149"/>
      <c r="D64" s="149"/>
      <c r="E64" s="150"/>
      <c r="F64" s="151"/>
      <c r="G64" s="152"/>
      <c r="H64" s="152"/>
      <c r="I64" s="152"/>
      <c r="J64" s="152"/>
    </row>
    <row r="65" spans="1:10" s="153" customFormat="1" ht="13" customHeight="1">
      <c r="A65" s="149"/>
      <c r="B65" s="149"/>
      <c r="C65" s="149"/>
      <c r="D65" s="149"/>
      <c r="E65" s="150"/>
      <c r="F65" s="151"/>
      <c r="G65" s="152"/>
      <c r="H65" s="152"/>
      <c r="I65" s="152"/>
      <c r="J65" s="152"/>
    </row>
    <row r="66" spans="1:10" s="153" customFormat="1" ht="13" customHeight="1">
      <c r="A66" s="149"/>
      <c r="B66" s="149"/>
      <c r="C66" s="149"/>
      <c r="D66" s="149"/>
      <c r="E66" s="150"/>
      <c r="F66" s="151"/>
      <c r="G66" s="152"/>
      <c r="H66" s="152"/>
      <c r="I66" s="152"/>
      <c r="J66" s="152"/>
    </row>
    <row r="67" spans="1:10" s="153" customFormat="1" ht="13" customHeight="1">
      <c r="A67" s="149"/>
      <c r="B67" s="149"/>
      <c r="C67" s="149"/>
      <c r="D67" s="149"/>
      <c r="E67" s="150"/>
      <c r="F67" s="151"/>
      <c r="G67" s="152"/>
      <c r="H67" s="152"/>
      <c r="I67" s="152"/>
      <c r="J67" s="152"/>
    </row>
    <row r="68" spans="1:10" s="153" customFormat="1" ht="13" customHeight="1">
      <c r="A68" s="149"/>
      <c r="B68" s="149"/>
      <c r="C68" s="149"/>
      <c r="D68" s="149"/>
      <c r="E68" s="150"/>
      <c r="F68" s="151"/>
      <c r="G68" s="152"/>
      <c r="H68" s="152"/>
      <c r="I68" s="152"/>
      <c r="J68" s="152"/>
    </row>
    <row r="69" spans="1:10" s="153" customFormat="1" ht="13" customHeight="1">
      <c r="A69" s="149"/>
      <c r="B69" s="149"/>
      <c r="C69" s="149"/>
      <c r="D69" s="149"/>
      <c r="E69" s="150"/>
      <c r="F69" s="151"/>
      <c r="G69" s="152"/>
      <c r="H69" s="152"/>
      <c r="I69" s="152"/>
      <c r="J69" s="152"/>
    </row>
    <row r="70" spans="1:10" s="153" customFormat="1" ht="13" customHeight="1">
      <c r="A70" s="149"/>
      <c r="B70" s="149"/>
      <c r="C70" s="149"/>
      <c r="D70" s="149"/>
      <c r="E70" s="150"/>
      <c r="F70" s="151"/>
      <c r="G70" s="152"/>
      <c r="H70" s="152"/>
      <c r="I70" s="152"/>
      <c r="J70" s="152"/>
    </row>
    <row r="71" spans="1:10" s="153" customFormat="1" ht="13" customHeight="1">
      <c r="A71" s="149"/>
      <c r="B71" s="149"/>
      <c r="C71" s="149"/>
      <c r="D71" s="149"/>
      <c r="E71" s="150"/>
      <c r="F71" s="151"/>
      <c r="G71" s="152"/>
      <c r="H71" s="152"/>
      <c r="I71" s="152"/>
      <c r="J71" s="152"/>
    </row>
    <row r="72" spans="1:10" s="153" customFormat="1" ht="13" customHeight="1">
      <c r="A72" s="149"/>
      <c r="B72" s="149"/>
      <c r="C72" s="149"/>
      <c r="D72" s="149"/>
      <c r="E72" s="150"/>
      <c r="F72" s="151"/>
      <c r="G72" s="152"/>
      <c r="H72" s="152"/>
      <c r="I72" s="152"/>
      <c r="J72" s="152"/>
    </row>
    <row r="73" spans="1:10" s="153" customFormat="1" ht="13" customHeight="1">
      <c r="A73" s="149"/>
      <c r="B73" s="149"/>
      <c r="C73" s="149"/>
      <c r="D73" s="149"/>
      <c r="E73" s="150"/>
      <c r="F73" s="151"/>
      <c r="G73" s="152"/>
      <c r="H73" s="152"/>
      <c r="I73" s="152"/>
      <c r="J73" s="152"/>
    </row>
    <row r="74" spans="1:10" s="153" customFormat="1" ht="13" customHeight="1">
      <c r="A74" s="149"/>
      <c r="B74" s="149"/>
      <c r="C74" s="149"/>
      <c r="D74" s="149"/>
      <c r="E74" s="150"/>
      <c r="F74" s="151"/>
      <c r="G74" s="152"/>
      <c r="H74" s="152"/>
      <c r="I74" s="152"/>
      <c r="J74" s="152"/>
    </row>
    <row r="75" spans="1:10" s="153" customFormat="1" ht="13" customHeight="1">
      <c r="A75" s="149"/>
      <c r="B75" s="149"/>
      <c r="C75" s="149"/>
      <c r="D75" s="149"/>
      <c r="E75" s="150"/>
      <c r="F75" s="151"/>
      <c r="G75" s="152"/>
      <c r="H75" s="152"/>
      <c r="I75" s="152"/>
      <c r="J75" s="152"/>
    </row>
    <row r="76" spans="1:10" s="153" customFormat="1" ht="13" customHeight="1">
      <c r="A76" s="149"/>
      <c r="B76" s="149"/>
      <c r="C76" s="149"/>
      <c r="D76" s="149"/>
      <c r="E76" s="150"/>
      <c r="F76" s="151"/>
      <c r="G76" s="152"/>
      <c r="H76" s="152"/>
      <c r="I76" s="152"/>
      <c r="J76" s="152"/>
    </row>
    <row r="77" spans="1:10" s="153" customFormat="1" ht="13" customHeight="1">
      <c r="A77" s="149"/>
      <c r="B77" s="149"/>
      <c r="C77" s="149"/>
      <c r="D77" s="149"/>
      <c r="E77" s="150"/>
      <c r="F77" s="151"/>
      <c r="G77" s="152"/>
      <c r="H77" s="152"/>
      <c r="I77" s="152"/>
      <c r="J77" s="152"/>
    </row>
    <row r="78" spans="1:10" s="153" customFormat="1" ht="13" customHeight="1">
      <c r="A78" s="149"/>
      <c r="B78" s="149"/>
      <c r="C78" s="149"/>
      <c r="D78" s="149"/>
      <c r="E78" s="150"/>
      <c r="F78" s="151"/>
      <c r="G78" s="152"/>
      <c r="H78" s="152"/>
      <c r="I78" s="152"/>
      <c r="J78" s="152"/>
    </row>
    <row r="79" spans="1:10" s="153" customFormat="1" ht="13" customHeight="1">
      <c r="A79" s="149"/>
      <c r="B79" s="149"/>
      <c r="C79" s="149"/>
      <c r="D79" s="149"/>
      <c r="E79" s="150"/>
      <c r="F79" s="151"/>
      <c r="G79" s="152"/>
      <c r="H79" s="152"/>
      <c r="I79" s="152"/>
      <c r="J79" s="152"/>
    </row>
    <row r="80" spans="1:10" s="153" customFormat="1" ht="13" customHeight="1">
      <c r="A80" s="149"/>
      <c r="B80" s="149"/>
      <c r="C80" s="149"/>
      <c r="D80" s="149"/>
      <c r="E80" s="150"/>
      <c r="F80" s="151"/>
      <c r="G80" s="152"/>
      <c r="H80" s="152"/>
      <c r="I80" s="152"/>
      <c r="J80" s="152"/>
    </row>
    <row r="81" spans="1:10" s="153" customFormat="1" ht="13" customHeight="1">
      <c r="A81" s="149"/>
      <c r="B81" s="149"/>
      <c r="C81" s="149"/>
      <c r="D81" s="149"/>
      <c r="E81" s="150"/>
      <c r="F81" s="151"/>
      <c r="G81" s="152"/>
      <c r="H81" s="152"/>
      <c r="I81" s="152"/>
      <c r="J81" s="152"/>
    </row>
    <row r="82" spans="1:10" s="153" customFormat="1" ht="13" customHeight="1">
      <c r="A82" s="149"/>
      <c r="B82" s="149"/>
      <c r="C82" s="149"/>
      <c r="D82" s="149"/>
      <c r="E82" s="150"/>
      <c r="F82" s="151"/>
      <c r="G82" s="152"/>
      <c r="H82" s="152"/>
      <c r="I82" s="152"/>
      <c r="J82" s="152"/>
    </row>
    <row r="83" spans="1:10" s="153" customFormat="1" ht="13" customHeight="1">
      <c r="A83" s="149"/>
      <c r="B83" s="149"/>
      <c r="C83" s="149"/>
      <c r="D83" s="149"/>
      <c r="E83" s="150"/>
      <c r="F83" s="151"/>
      <c r="G83" s="152"/>
      <c r="H83" s="152"/>
      <c r="I83" s="152"/>
      <c r="J83" s="152"/>
    </row>
    <row r="84" spans="1:10" s="153" customFormat="1" ht="13" customHeight="1">
      <c r="A84" s="149"/>
      <c r="B84" s="149"/>
      <c r="C84" s="149"/>
      <c r="D84" s="149"/>
      <c r="E84" s="150"/>
      <c r="F84" s="151"/>
      <c r="G84" s="152"/>
      <c r="H84" s="152"/>
      <c r="I84" s="152"/>
      <c r="J84" s="152"/>
    </row>
    <row r="85" spans="1:10" s="153" customFormat="1" ht="13" customHeight="1">
      <c r="A85" s="149"/>
      <c r="B85" s="149"/>
      <c r="C85" s="149"/>
      <c r="D85" s="149"/>
      <c r="E85" s="150"/>
      <c r="F85" s="151"/>
      <c r="G85" s="152"/>
      <c r="H85" s="152"/>
      <c r="I85" s="152"/>
      <c r="J85" s="152"/>
    </row>
    <row r="86" spans="1:10" s="153" customFormat="1" ht="13" customHeight="1">
      <c r="A86" s="149"/>
      <c r="B86" s="149"/>
      <c r="C86" s="149"/>
      <c r="D86" s="149"/>
      <c r="E86" s="150"/>
      <c r="F86" s="151"/>
      <c r="G86" s="152"/>
      <c r="H86" s="152"/>
      <c r="I86" s="152"/>
      <c r="J86" s="152"/>
    </row>
    <row r="87" spans="1:10" s="153" customFormat="1" ht="13" customHeight="1">
      <c r="A87" s="149"/>
      <c r="B87" s="149"/>
      <c r="C87" s="149"/>
      <c r="D87" s="149"/>
      <c r="E87" s="150"/>
      <c r="F87" s="151"/>
      <c r="G87" s="152"/>
      <c r="H87" s="152"/>
      <c r="I87" s="152"/>
      <c r="J87" s="152"/>
    </row>
    <row r="88" spans="1:10" s="153" customFormat="1" ht="13" customHeight="1">
      <c r="A88" s="149"/>
      <c r="B88" s="149"/>
      <c r="C88" s="149"/>
      <c r="D88" s="149"/>
      <c r="E88" s="150"/>
      <c r="F88" s="151"/>
      <c r="G88" s="152"/>
      <c r="H88" s="152"/>
      <c r="I88" s="152"/>
      <c r="J88" s="152"/>
    </row>
    <row r="89" spans="1:10" s="153" customFormat="1" ht="13" customHeight="1">
      <c r="A89" s="149"/>
      <c r="B89" s="149"/>
      <c r="C89" s="149"/>
      <c r="D89" s="149"/>
      <c r="E89" s="150"/>
      <c r="F89" s="151"/>
      <c r="G89" s="152"/>
      <c r="H89" s="152"/>
      <c r="I89" s="152"/>
      <c r="J89" s="152"/>
    </row>
    <row r="90" spans="1:10" s="153" customFormat="1" ht="13" customHeight="1">
      <c r="A90" s="149"/>
      <c r="B90" s="149"/>
      <c r="C90" s="149"/>
      <c r="D90" s="149"/>
      <c r="E90" s="150"/>
      <c r="F90" s="151"/>
      <c r="G90" s="152"/>
      <c r="H90" s="152"/>
      <c r="I90" s="152"/>
      <c r="J90" s="152"/>
    </row>
    <row r="91" spans="1:10" s="153" customFormat="1" ht="13" customHeight="1">
      <c r="A91" s="149"/>
      <c r="B91" s="149"/>
      <c r="C91" s="149"/>
      <c r="D91" s="149"/>
      <c r="E91" s="150"/>
      <c r="F91" s="151"/>
      <c r="G91" s="152"/>
      <c r="H91" s="152"/>
      <c r="I91" s="152"/>
      <c r="J91" s="152"/>
    </row>
    <row r="92" spans="1:10" s="153" customFormat="1" ht="13" customHeight="1">
      <c r="A92" s="149"/>
      <c r="B92" s="149"/>
      <c r="C92" s="149"/>
      <c r="D92" s="149"/>
      <c r="E92" s="150"/>
      <c r="F92" s="151"/>
      <c r="G92" s="152"/>
      <c r="H92" s="152"/>
      <c r="I92" s="152"/>
      <c r="J92" s="152"/>
    </row>
    <row r="93" spans="1:10" s="153" customFormat="1" ht="13" customHeight="1">
      <c r="A93" s="149"/>
      <c r="B93" s="149"/>
      <c r="C93" s="149"/>
      <c r="D93" s="149"/>
      <c r="E93" s="150"/>
      <c r="F93" s="151"/>
      <c r="G93" s="152"/>
      <c r="H93" s="152"/>
      <c r="I93" s="152"/>
      <c r="J93" s="152"/>
    </row>
    <row r="94" spans="1:10" s="153" customFormat="1" ht="13" customHeight="1">
      <c r="A94" s="149"/>
      <c r="B94" s="149"/>
      <c r="C94" s="149"/>
      <c r="D94" s="149"/>
      <c r="E94" s="150"/>
      <c r="F94" s="151"/>
      <c r="G94" s="152"/>
      <c r="H94" s="152"/>
      <c r="I94" s="152"/>
      <c r="J94" s="152"/>
    </row>
    <row r="95" spans="1:10" s="153" customFormat="1" ht="13" customHeight="1">
      <c r="A95" s="149"/>
      <c r="B95" s="149"/>
      <c r="C95" s="149"/>
      <c r="D95" s="149"/>
      <c r="E95" s="150"/>
      <c r="F95" s="151"/>
      <c r="G95" s="152"/>
      <c r="H95" s="152"/>
      <c r="I95" s="152"/>
      <c r="J95" s="152"/>
    </row>
    <row r="96" spans="1:10" s="153" customFormat="1" ht="13" customHeight="1">
      <c r="A96" s="149"/>
      <c r="B96" s="149"/>
      <c r="C96" s="149"/>
      <c r="D96" s="149"/>
      <c r="E96" s="150"/>
      <c r="F96" s="151"/>
      <c r="G96" s="152"/>
      <c r="H96" s="152"/>
      <c r="I96" s="152"/>
      <c r="J96" s="152"/>
    </row>
    <row r="97" spans="1:10" s="153" customFormat="1" ht="13" customHeight="1">
      <c r="A97" s="149"/>
      <c r="B97" s="149"/>
      <c r="C97" s="149"/>
      <c r="D97" s="149"/>
      <c r="E97" s="150"/>
      <c r="F97" s="151"/>
      <c r="G97" s="152"/>
      <c r="H97" s="152"/>
      <c r="I97" s="152"/>
      <c r="J97" s="152"/>
    </row>
    <row r="98" spans="1:10" s="153" customFormat="1" ht="13" customHeight="1">
      <c r="A98" s="149"/>
      <c r="B98" s="149"/>
      <c r="C98" s="149"/>
      <c r="D98" s="149"/>
      <c r="E98" s="150"/>
      <c r="F98" s="151"/>
      <c r="G98" s="152"/>
      <c r="H98" s="152"/>
      <c r="I98" s="152"/>
      <c r="J98" s="152"/>
    </row>
    <row r="99" spans="1:10" s="153" customFormat="1" ht="13" customHeight="1">
      <c r="A99" s="149"/>
      <c r="B99" s="149"/>
      <c r="C99" s="149"/>
      <c r="D99" s="149"/>
      <c r="E99" s="150"/>
      <c r="F99" s="151"/>
      <c r="G99" s="152"/>
      <c r="H99" s="152"/>
      <c r="I99" s="152"/>
      <c r="J99" s="152"/>
    </row>
    <row r="100" spans="1:10" s="153" customFormat="1" ht="13" customHeight="1">
      <c r="A100" s="149"/>
      <c r="B100" s="149"/>
      <c r="C100" s="149"/>
      <c r="D100" s="149"/>
      <c r="E100" s="150"/>
      <c r="F100" s="151"/>
      <c r="G100" s="152"/>
      <c r="H100" s="152"/>
      <c r="I100" s="152"/>
      <c r="J100" s="152"/>
    </row>
    <row r="101" spans="1:10" s="153" customFormat="1" ht="13" customHeight="1">
      <c r="A101" s="149"/>
      <c r="B101" s="149"/>
      <c r="C101" s="149"/>
      <c r="D101" s="149"/>
      <c r="E101" s="150"/>
      <c r="F101" s="151"/>
      <c r="G101" s="152"/>
      <c r="H101" s="152"/>
      <c r="I101" s="152"/>
      <c r="J101" s="152"/>
    </row>
    <row r="102" spans="1:10" s="153" customFormat="1" ht="13" customHeight="1">
      <c r="A102" s="149"/>
      <c r="B102" s="149"/>
      <c r="C102" s="149"/>
      <c r="D102" s="149"/>
      <c r="E102" s="150"/>
      <c r="F102" s="151"/>
      <c r="G102" s="152"/>
      <c r="H102" s="152"/>
      <c r="I102" s="152"/>
      <c r="J102" s="152"/>
    </row>
    <row r="103" spans="1:10" s="153" customFormat="1" ht="13" customHeight="1">
      <c r="A103" s="149"/>
      <c r="B103" s="149"/>
      <c r="C103" s="149"/>
      <c r="D103" s="149"/>
      <c r="E103" s="150"/>
      <c r="F103" s="151"/>
      <c r="G103" s="152"/>
      <c r="H103" s="152"/>
      <c r="I103" s="152"/>
      <c r="J103" s="152"/>
    </row>
    <row r="104" spans="1:10" s="153" customFormat="1" ht="13" customHeight="1">
      <c r="A104" s="149"/>
      <c r="B104" s="149"/>
      <c r="C104" s="149"/>
      <c r="D104" s="149"/>
      <c r="E104" s="150"/>
      <c r="F104" s="151"/>
      <c r="G104" s="152"/>
      <c r="H104" s="152"/>
      <c r="I104" s="152"/>
      <c r="J104" s="152"/>
    </row>
    <row r="105" spans="1:10" s="153" customFormat="1" ht="13" customHeight="1">
      <c r="A105" s="149"/>
      <c r="B105" s="149"/>
      <c r="C105" s="149"/>
      <c r="D105" s="149"/>
      <c r="E105" s="150"/>
      <c r="F105" s="151"/>
      <c r="G105" s="152"/>
      <c r="H105" s="152"/>
      <c r="I105" s="152"/>
      <c r="J105" s="152"/>
    </row>
    <row r="106" spans="1:10" s="153" customFormat="1" ht="13" customHeight="1">
      <c r="A106" s="149"/>
      <c r="B106" s="149"/>
      <c r="C106" s="149"/>
      <c r="D106" s="149"/>
      <c r="E106" s="150"/>
      <c r="F106" s="151"/>
      <c r="G106" s="152"/>
      <c r="H106" s="152"/>
      <c r="I106" s="152"/>
      <c r="J106" s="152"/>
    </row>
    <row r="107" spans="1:10" s="153" customFormat="1" ht="13" customHeight="1">
      <c r="A107" s="149"/>
      <c r="B107" s="149"/>
      <c r="C107" s="149"/>
      <c r="D107" s="149"/>
      <c r="E107" s="150"/>
      <c r="F107" s="151"/>
      <c r="G107" s="152"/>
      <c r="H107" s="152"/>
      <c r="I107" s="152"/>
      <c r="J107" s="152"/>
    </row>
    <row r="108" spans="1:10" s="153" customFormat="1" ht="13" customHeight="1">
      <c r="A108" s="149"/>
      <c r="B108" s="149"/>
      <c r="C108" s="149"/>
      <c r="D108" s="149"/>
      <c r="E108" s="150"/>
      <c r="F108" s="151"/>
      <c r="G108" s="152"/>
      <c r="H108" s="152"/>
      <c r="I108" s="152"/>
      <c r="J108" s="152"/>
    </row>
    <row r="109" spans="1:10" s="153" customFormat="1" ht="13" customHeight="1">
      <c r="A109" s="149"/>
      <c r="B109" s="149"/>
      <c r="C109" s="149"/>
      <c r="D109" s="149"/>
      <c r="E109" s="150"/>
      <c r="F109" s="151"/>
      <c r="G109" s="152"/>
      <c r="H109" s="152"/>
      <c r="I109" s="152"/>
      <c r="J109" s="152"/>
    </row>
    <row r="110" spans="1:10" s="153" customFormat="1" ht="13" customHeight="1">
      <c r="A110" s="149"/>
      <c r="B110" s="149"/>
      <c r="C110" s="149"/>
      <c r="D110" s="149"/>
      <c r="E110" s="150"/>
      <c r="F110" s="151"/>
      <c r="G110" s="152"/>
      <c r="H110" s="152"/>
      <c r="I110" s="152"/>
      <c r="J110" s="152"/>
    </row>
    <row r="111" spans="1:10" s="153" customFormat="1" ht="13" customHeight="1">
      <c r="A111" s="149"/>
      <c r="B111" s="149"/>
      <c r="C111" s="149"/>
      <c r="D111" s="149"/>
      <c r="E111" s="150"/>
      <c r="F111" s="151"/>
      <c r="G111" s="152"/>
      <c r="H111" s="152"/>
      <c r="I111" s="152"/>
      <c r="J111" s="152"/>
    </row>
    <row r="112" spans="1:10" s="153" customFormat="1" ht="13" customHeight="1">
      <c r="A112" s="149"/>
      <c r="B112" s="149"/>
      <c r="C112" s="149"/>
      <c r="D112" s="149"/>
      <c r="E112" s="150"/>
      <c r="F112" s="151"/>
      <c r="G112" s="152"/>
      <c r="H112" s="152"/>
      <c r="I112" s="152"/>
      <c r="J112" s="152"/>
    </row>
    <row r="113" spans="1:10" s="153" customFormat="1" ht="13" customHeight="1">
      <c r="A113" s="149"/>
      <c r="B113" s="149"/>
      <c r="C113" s="149"/>
      <c r="D113" s="149"/>
      <c r="E113" s="150"/>
      <c r="F113" s="151"/>
      <c r="G113" s="152"/>
      <c r="H113" s="152"/>
      <c r="I113" s="152"/>
      <c r="J113" s="152"/>
    </row>
    <row r="114" spans="1:10" s="153" customFormat="1" ht="13" customHeight="1">
      <c r="A114" s="149"/>
      <c r="B114" s="149"/>
      <c r="C114" s="149"/>
      <c r="D114" s="149"/>
      <c r="E114" s="150"/>
      <c r="F114" s="151"/>
      <c r="G114" s="152"/>
      <c r="H114" s="152"/>
      <c r="I114" s="152"/>
      <c r="J114" s="152"/>
    </row>
    <row r="115" spans="1:10" s="153" customFormat="1" ht="13" customHeight="1">
      <c r="A115" s="149"/>
      <c r="B115" s="149"/>
      <c r="C115" s="149"/>
      <c r="D115" s="149"/>
      <c r="E115" s="150"/>
      <c r="F115" s="151"/>
      <c r="G115" s="152"/>
      <c r="H115" s="152"/>
      <c r="I115" s="152"/>
      <c r="J115" s="152"/>
    </row>
    <row r="116" spans="1:10" s="153" customFormat="1" ht="13" customHeight="1">
      <c r="A116" s="149"/>
      <c r="B116" s="149"/>
      <c r="C116" s="149"/>
      <c r="D116" s="149"/>
      <c r="E116" s="150"/>
      <c r="F116" s="151"/>
      <c r="G116" s="152"/>
      <c r="H116" s="152"/>
      <c r="I116" s="152"/>
      <c r="J116" s="152"/>
    </row>
    <row r="117" spans="1:10" s="153" customFormat="1" ht="13" customHeight="1">
      <c r="A117" s="149"/>
      <c r="B117" s="149"/>
      <c r="C117" s="149"/>
      <c r="D117" s="149"/>
      <c r="E117" s="150"/>
      <c r="F117" s="151"/>
      <c r="G117" s="152"/>
      <c r="H117" s="152"/>
      <c r="I117" s="152"/>
      <c r="J117" s="152"/>
    </row>
    <row r="118" spans="1:10" s="153" customFormat="1" ht="13" customHeight="1">
      <c r="A118" s="149"/>
      <c r="B118" s="149"/>
      <c r="C118" s="149"/>
      <c r="D118" s="149"/>
      <c r="E118" s="150"/>
      <c r="F118" s="151"/>
      <c r="G118" s="152"/>
      <c r="H118" s="152"/>
      <c r="I118" s="152"/>
      <c r="J118" s="152"/>
    </row>
    <row r="119" spans="1:10" s="153" customFormat="1" ht="13" customHeight="1">
      <c r="A119" s="149"/>
      <c r="B119" s="149"/>
      <c r="C119" s="149"/>
      <c r="D119" s="149"/>
      <c r="E119" s="150"/>
      <c r="F119" s="151"/>
      <c r="G119" s="152"/>
      <c r="H119" s="152"/>
      <c r="I119" s="152"/>
      <c r="J119" s="152"/>
    </row>
    <row r="120" spans="1:10" s="153" customFormat="1" ht="13" customHeight="1">
      <c r="A120" s="149"/>
      <c r="B120" s="149"/>
      <c r="C120" s="149"/>
      <c r="D120" s="149"/>
      <c r="E120" s="150"/>
      <c r="F120" s="151"/>
      <c r="G120" s="152"/>
      <c r="H120" s="152"/>
      <c r="I120" s="152"/>
      <c r="J120" s="152"/>
    </row>
    <row r="121" spans="1:10" s="153" customFormat="1" ht="13" customHeight="1">
      <c r="A121" s="149"/>
      <c r="B121" s="149"/>
      <c r="C121" s="149"/>
      <c r="D121" s="149"/>
      <c r="E121" s="150"/>
      <c r="F121" s="151"/>
      <c r="G121" s="152"/>
      <c r="H121" s="152"/>
      <c r="I121" s="152"/>
      <c r="J121" s="152"/>
    </row>
    <row r="122" spans="1:10" s="153" customFormat="1" ht="13" customHeight="1">
      <c r="A122" s="149"/>
      <c r="B122" s="149"/>
      <c r="C122" s="149"/>
      <c r="D122" s="149"/>
      <c r="E122" s="150"/>
      <c r="F122" s="151"/>
      <c r="G122" s="152"/>
      <c r="H122" s="152"/>
      <c r="I122" s="152"/>
      <c r="J122" s="152"/>
    </row>
    <row r="123" spans="1:10" s="153" customFormat="1" ht="13" customHeight="1">
      <c r="A123" s="149"/>
      <c r="B123" s="149"/>
      <c r="C123" s="149"/>
      <c r="D123" s="149"/>
      <c r="E123" s="150"/>
      <c r="F123" s="151"/>
      <c r="G123" s="152"/>
      <c r="H123" s="152"/>
      <c r="I123" s="152"/>
      <c r="J123" s="152"/>
    </row>
    <row r="124" spans="1:10" s="153" customFormat="1" ht="13" customHeight="1">
      <c r="A124" s="149"/>
      <c r="B124" s="149"/>
      <c r="C124" s="149"/>
      <c r="D124" s="149"/>
      <c r="E124" s="150"/>
      <c r="F124" s="151"/>
      <c r="G124" s="152"/>
      <c r="H124" s="152"/>
      <c r="I124" s="152"/>
      <c r="J124" s="152"/>
    </row>
    <row r="125" spans="1:10" s="153" customFormat="1" ht="13" customHeight="1">
      <c r="A125" s="149"/>
      <c r="B125" s="149"/>
      <c r="C125" s="149"/>
      <c r="D125" s="149"/>
      <c r="E125" s="150"/>
      <c r="F125" s="151"/>
      <c r="G125" s="152"/>
      <c r="H125" s="152"/>
      <c r="I125" s="152"/>
      <c r="J125" s="152"/>
    </row>
    <row r="126" spans="1:10" s="153" customFormat="1" ht="13" customHeight="1">
      <c r="A126" s="149"/>
      <c r="B126" s="149"/>
      <c r="C126" s="149"/>
      <c r="D126" s="149"/>
      <c r="E126" s="150"/>
      <c r="F126" s="151"/>
      <c r="G126" s="152"/>
      <c r="H126" s="152"/>
      <c r="I126" s="152"/>
      <c r="J126" s="152"/>
    </row>
    <row r="127" spans="1:10" s="153" customFormat="1" ht="13" customHeight="1">
      <c r="A127" s="149"/>
      <c r="B127" s="149"/>
      <c r="C127" s="149"/>
      <c r="D127" s="149"/>
      <c r="E127" s="150"/>
      <c r="F127" s="151"/>
      <c r="G127" s="152"/>
      <c r="H127" s="152"/>
      <c r="I127" s="152"/>
      <c r="J127" s="152"/>
    </row>
    <row r="128" spans="1:10" s="153" customFormat="1" ht="13" customHeight="1">
      <c r="A128" s="149"/>
      <c r="B128" s="149"/>
      <c r="C128" s="149"/>
      <c r="D128" s="149"/>
      <c r="E128" s="150"/>
      <c r="F128" s="151"/>
      <c r="G128" s="152"/>
      <c r="H128" s="152"/>
      <c r="I128" s="152"/>
      <c r="J128" s="152"/>
    </row>
    <row r="129" spans="1:10" s="153" customFormat="1" ht="13" customHeight="1">
      <c r="A129" s="149"/>
      <c r="B129" s="149"/>
      <c r="C129" s="149"/>
      <c r="D129" s="149"/>
      <c r="E129" s="150"/>
      <c r="F129" s="151"/>
      <c r="G129" s="152"/>
      <c r="H129" s="152"/>
      <c r="I129" s="152"/>
      <c r="J129" s="152"/>
    </row>
    <row r="130" spans="1:10" s="153" customFormat="1" ht="13" customHeight="1">
      <c r="A130" s="149"/>
      <c r="B130" s="149"/>
      <c r="C130" s="149"/>
      <c r="D130" s="149"/>
      <c r="E130" s="150"/>
      <c r="F130" s="151"/>
      <c r="G130" s="152"/>
      <c r="H130" s="152"/>
      <c r="I130" s="152"/>
      <c r="J130" s="152"/>
    </row>
    <row r="131" spans="1:10" s="153" customFormat="1" ht="13" customHeight="1">
      <c r="A131" s="149"/>
      <c r="B131" s="149"/>
      <c r="C131" s="149"/>
      <c r="D131" s="149"/>
      <c r="E131" s="150"/>
      <c r="F131" s="151"/>
      <c r="G131" s="152"/>
      <c r="H131" s="152"/>
      <c r="I131" s="152"/>
      <c r="J131" s="152"/>
    </row>
    <row r="132" spans="1:10" s="153" customFormat="1" ht="13" customHeight="1">
      <c r="A132" s="149"/>
      <c r="B132" s="149"/>
      <c r="C132" s="149"/>
      <c r="D132" s="149"/>
      <c r="E132" s="150"/>
      <c r="F132" s="151"/>
      <c r="G132" s="152"/>
      <c r="H132" s="152"/>
      <c r="I132" s="152"/>
      <c r="J132" s="152"/>
    </row>
    <row r="133" spans="1:10" s="153" customFormat="1" ht="13" customHeight="1">
      <c r="A133" s="149"/>
      <c r="B133" s="149"/>
      <c r="C133" s="149"/>
      <c r="D133" s="149"/>
      <c r="E133" s="150"/>
      <c r="F133" s="151"/>
      <c r="G133" s="152"/>
      <c r="H133" s="152"/>
      <c r="I133" s="152"/>
      <c r="J133" s="152"/>
    </row>
    <row r="134" spans="1:10" s="153" customFormat="1" ht="13" customHeight="1">
      <c r="A134" s="149"/>
      <c r="B134" s="149"/>
      <c r="C134" s="149"/>
      <c r="D134" s="149"/>
      <c r="E134" s="150"/>
      <c r="F134" s="151"/>
      <c r="G134" s="152"/>
      <c r="H134" s="152"/>
      <c r="I134" s="152"/>
      <c r="J134" s="152"/>
    </row>
    <row r="135" spans="1:10" s="153" customFormat="1" ht="13" customHeight="1">
      <c r="A135" s="149"/>
      <c r="B135" s="149"/>
      <c r="C135" s="149"/>
      <c r="D135" s="149"/>
      <c r="E135" s="150"/>
      <c r="F135" s="151"/>
      <c r="G135" s="152"/>
      <c r="H135" s="152"/>
      <c r="I135" s="152"/>
      <c r="J135" s="152"/>
    </row>
    <row r="136" spans="1:10" s="153" customFormat="1" ht="13" customHeight="1">
      <c r="A136" s="149"/>
      <c r="B136" s="149"/>
      <c r="C136" s="149"/>
      <c r="D136" s="149"/>
      <c r="E136" s="150"/>
      <c r="F136" s="151"/>
      <c r="G136" s="152"/>
      <c r="H136" s="152"/>
      <c r="I136" s="152"/>
      <c r="J136" s="152"/>
    </row>
    <row r="137" spans="1:10" s="153" customFormat="1" ht="13" customHeight="1">
      <c r="A137" s="149"/>
      <c r="B137" s="149"/>
      <c r="C137" s="149"/>
      <c r="D137" s="149"/>
      <c r="E137" s="150"/>
      <c r="F137" s="151"/>
      <c r="G137" s="152"/>
      <c r="H137" s="152"/>
      <c r="I137" s="152"/>
      <c r="J137" s="152"/>
    </row>
    <row r="138" spans="1:10" s="153" customFormat="1" ht="13" customHeight="1">
      <c r="A138" s="149"/>
      <c r="B138" s="149"/>
      <c r="C138" s="149"/>
      <c r="D138" s="149"/>
      <c r="E138" s="150"/>
      <c r="F138" s="151"/>
      <c r="G138" s="152"/>
      <c r="H138" s="152"/>
      <c r="I138" s="152"/>
      <c r="J138" s="152"/>
    </row>
    <row r="139" spans="1:10" s="153" customFormat="1" ht="13" customHeight="1">
      <c r="A139" s="149"/>
      <c r="B139" s="149"/>
      <c r="C139" s="149"/>
      <c r="D139" s="149"/>
      <c r="E139" s="150"/>
      <c r="F139" s="151"/>
      <c r="G139" s="152"/>
      <c r="H139" s="152"/>
      <c r="I139" s="152"/>
      <c r="J139" s="152"/>
    </row>
    <row r="140" spans="1:10" s="153" customFormat="1" ht="13" customHeight="1">
      <c r="A140" s="149"/>
      <c r="B140" s="149"/>
      <c r="C140" s="149"/>
      <c r="D140" s="149"/>
      <c r="E140" s="150"/>
      <c r="F140" s="151"/>
      <c r="G140" s="152"/>
      <c r="H140" s="152"/>
      <c r="I140" s="152"/>
      <c r="J140" s="152"/>
    </row>
    <row r="141" spans="1:10" s="153" customFormat="1" ht="13" customHeight="1">
      <c r="A141" s="149"/>
      <c r="B141" s="149"/>
      <c r="C141" s="149"/>
      <c r="D141" s="149"/>
      <c r="E141" s="150"/>
      <c r="F141" s="151"/>
      <c r="G141" s="152"/>
      <c r="H141" s="152"/>
      <c r="I141" s="152"/>
      <c r="J141" s="152"/>
    </row>
    <row r="142" spans="1:10" s="153" customFormat="1" ht="13" customHeight="1">
      <c r="A142" s="105"/>
      <c r="B142" s="149"/>
      <c r="C142" s="105"/>
      <c r="D142" s="149"/>
      <c r="E142" s="154"/>
      <c r="F142" s="155"/>
    </row>
    <row r="143" spans="1:10" s="153" customFormat="1" ht="13" customHeight="1">
      <c r="A143" s="105"/>
      <c r="B143" s="149"/>
      <c r="C143" s="105"/>
      <c r="D143" s="149"/>
      <c r="E143" s="154"/>
      <c r="F143" s="155"/>
    </row>
    <row r="144" spans="1:10" s="153" customFormat="1" ht="13" customHeight="1">
      <c r="A144" s="105"/>
      <c r="B144" s="149"/>
      <c r="C144" s="105"/>
      <c r="D144" s="149"/>
      <c r="E144" s="154"/>
      <c r="F144" s="155"/>
    </row>
    <row r="145" spans="1:6" s="153" customFormat="1" ht="13" customHeight="1">
      <c r="A145" s="105"/>
      <c r="B145" s="149"/>
      <c r="C145" s="105"/>
      <c r="D145" s="149"/>
      <c r="E145" s="154"/>
      <c r="F145" s="155"/>
    </row>
    <row r="146" spans="1:6" s="153" customFormat="1" ht="13" customHeight="1">
      <c r="A146" s="105"/>
      <c r="B146" s="149"/>
      <c r="C146" s="105"/>
      <c r="D146" s="149"/>
      <c r="E146" s="154"/>
      <c r="F146" s="155"/>
    </row>
    <row r="147" spans="1:6" s="153" customFormat="1" ht="13" customHeight="1">
      <c r="A147" s="105"/>
      <c r="B147" s="149"/>
      <c r="C147" s="105"/>
      <c r="D147" s="149"/>
      <c r="E147" s="154"/>
      <c r="F147" s="155"/>
    </row>
    <row r="148" spans="1:6" s="153" customFormat="1" ht="13" customHeight="1">
      <c r="A148" s="105"/>
      <c r="B148" s="149"/>
      <c r="C148" s="105"/>
      <c r="D148" s="149"/>
      <c r="E148" s="154"/>
      <c r="F148" s="155"/>
    </row>
    <row r="149" spans="1:6" s="153" customFormat="1" ht="13" customHeight="1">
      <c r="A149" s="105"/>
      <c r="B149" s="149"/>
      <c r="C149" s="105"/>
      <c r="D149" s="149"/>
      <c r="E149" s="154"/>
      <c r="F149" s="155"/>
    </row>
    <row r="150" spans="1:6" s="153" customFormat="1" ht="13" customHeight="1">
      <c r="A150" s="105"/>
      <c r="B150" s="149"/>
      <c r="C150" s="105"/>
      <c r="D150" s="149"/>
      <c r="E150" s="154"/>
      <c r="F150" s="155"/>
    </row>
    <row r="151" spans="1:6" s="153" customFormat="1" ht="13" customHeight="1">
      <c r="A151" s="105"/>
      <c r="B151" s="149"/>
      <c r="C151" s="105"/>
      <c r="D151" s="149"/>
      <c r="E151" s="154"/>
      <c r="F151" s="155"/>
    </row>
    <row r="152" spans="1:6" s="153" customFormat="1" ht="13" customHeight="1">
      <c r="A152" s="105"/>
      <c r="B152" s="149"/>
      <c r="C152" s="105"/>
      <c r="D152" s="149"/>
      <c r="E152" s="154"/>
      <c r="F152" s="155"/>
    </row>
    <row r="153" spans="1:6" s="153" customFormat="1" ht="13" customHeight="1">
      <c r="A153" s="105"/>
      <c r="B153" s="149"/>
      <c r="C153" s="105"/>
      <c r="D153" s="149"/>
      <c r="E153" s="154"/>
      <c r="F153" s="155"/>
    </row>
    <row r="154" spans="1:6" s="153" customFormat="1" ht="13" customHeight="1">
      <c r="A154" s="105"/>
      <c r="B154" s="149"/>
      <c r="C154" s="105"/>
      <c r="D154" s="149"/>
      <c r="E154" s="154"/>
      <c r="F154" s="155"/>
    </row>
    <row r="155" spans="1:6" s="153" customFormat="1" ht="13" customHeight="1">
      <c r="A155" s="105"/>
      <c r="B155" s="149"/>
      <c r="C155" s="105"/>
      <c r="D155" s="149"/>
      <c r="E155" s="154"/>
      <c r="F155" s="155"/>
    </row>
    <row r="156" spans="1:6" s="153" customFormat="1" ht="13" customHeight="1">
      <c r="A156" s="105"/>
      <c r="B156" s="149"/>
      <c r="C156" s="105"/>
      <c r="D156" s="149"/>
      <c r="E156" s="154"/>
      <c r="F156" s="155"/>
    </row>
    <row r="157" spans="1:6" s="153" customFormat="1" ht="13" customHeight="1">
      <c r="A157" s="105"/>
      <c r="B157" s="149"/>
      <c r="C157" s="105"/>
      <c r="D157" s="149"/>
      <c r="E157" s="154"/>
      <c r="F157" s="155"/>
    </row>
    <row r="158" spans="1:6" s="153" customFormat="1" ht="13" customHeight="1">
      <c r="A158" s="105"/>
      <c r="B158" s="149"/>
      <c r="C158" s="105"/>
      <c r="D158" s="149"/>
      <c r="E158" s="154"/>
      <c r="F158" s="155"/>
    </row>
    <row r="159" spans="1:6" s="153" customFormat="1" ht="13" customHeight="1">
      <c r="A159" s="105"/>
      <c r="B159" s="149"/>
      <c r="C159" s="105"/>
      <c r="D159" s="149"/>
      <c r="E159" s="154"/>
      <c r="F159" s="155"/>
    </row>
    <row r="160" spans="1:6" s="153" customFormat="1" ht="13" customHeight="1">
      <c r="A160" s="105"/>
      <c r="B160" s="149"/>
      <c r="C160" s="105"/>
      <c r="D160" s="149"/>
      <c r="E160" s="154"/>
      <c r="F160" s="155"/>
    </row>
    <row r="161" spans="1:6" s="153" customFormat="1" ht="13" customHeight="1">
      <c r="A161" s="105"/>
      <c r="B161" s="149"/>
      <c r="C161" s="105"/>
      <c r="D161" s="149"/>
      <c r="E161" s="154"/>
      <c r="F161" s="155"/>
    </row>
    <row r="162" spans="1:6" s="153" customFormat="1" ht="13" customHeight="1">
      <c r="A162" s="105"/>
      <c r="B162" s="149"/>
      <c r="C162" s="105"/>
      <c r="D162" s="149"/>
      <c r="E162" s="154"/>
      <c r="F162" s="155"/>
    </row>
    <row r="163" spans="1:6" s="153" customFormat="1" ht="13" customHeight="1">
      <c r="A163" s="105"/>
      <c r="B163" s="149"/>
      <c r="C163" s="105"/>
      <c r="D163" s="149"/>
      <c r="E163" s="154"/>
      <c r="F163" s="155"/>
    </row>
    <row r="164" spans="1:6" s="153" customFormat="1" ht="13" customHeight="1">
      <c r="A164" s="105"/>
      <c r="B164" s="149"/>
      <c r="C164" s="105"/>
      <c r="D164" s="149"/>
      <c r="E164" s="154"/>
      <c r="F164" s="155"/>
    </row>
    <row r="165" spans="1:6" s="153" customFormat="1" ht="13" customHeight="1">
      <c r="A165" s="105"/>
      <c r="B165" s="149"/>
      <c r="C165" s="105"/>
      <c r="D165" s="149"/>
      <c r="E165" s="154"/>
      <c r="F165" s="155"/>
    </row>
    <row r="166" spans="1:6" s="153" customFormat="1" ht="13" customHeight="1">
      <c r="A166" s="105"/>
      <c r="B166" s="149"/>
      <c r="C166" s="105"/>
      <c r="D166" s="149"/>
      <c r="E166" s="154"/>
      <c r="F166" s="155"/>
    </row>
    <row r="167" spans="1:6" s="153" customFormat="1" ht="13" customHeight="1">
      <c r="A167" s="105"/>
      <c r="B167" s="149"/>
      <c r="C167" s="105"/>
      <c r="D167" s="149"/>
      <c r="E167" s="154"/>
      <c r="F167" s="155"/>
    </row>
    <row r="168" spans="1:6" s="153" customFormat="1" ht="13" customHeight="1">
      <c r="A168" s="105"/>
      <c r="B168" s="149"/>
      <c r="C168" s="105"/>
      <c r="D168" s="149"/>
      <c r="E168" s="154"/>
      <c r="F168" s="155"/>
    </row>
    <row r="169" spans="1:6" s="153" customFormat="1" ht="13" customHeight="1">
      <c r="A169" s="105"/>
      <c r="B169" s="149"/>
      <c r="C169" s="105"/>
      <c r="D169" s="149"/>
      <c r="E169" s="154"/>
      <c r="F169" s="155"/>
    </row>
    <row r="170" spans="1:6" s="153" customFormat="1" ht="13" customHeight="1">
      <c r="A170" s="105"/>
      <c r="B170" s="149"/>
      <c r="C170" s="105"/>
      <c r="D170" s="149"/>
      <c r="E170" s="154"/>
      <c r="F170" s="155"/>
    </row>
    <row r="171" spans="1:6" s="153" customFormat="1" ht="13" customHeight="1">
      <c r="A171" s="105"/>
      <c r="B171" s="149"/>
      <c r="C171" s="105"/>
      <c r="D171" s="149"/>
      <c r="E171" s="154"/>
      <c r="F171" s="155"/>
    </row>
    <row r="172" spans="1:6" s="153" customFormat="1" ht="13" customHeight="1">
      <c r="A172" s="105"/>
      <c r="B172" s="149"/>
      <c r="C172" s="105"/>
      <c r="D172" s="149"/>
      <c r="E172" s="154"/>
      <c r="F172" s="155"/>
    </row>
    <row r="173" spans="1:6" s="160" customFormat="1" ht="13" customHeight="1">
      <c r="A173" s="156"/>
      <c r="B173" s="157"/>
      <c r="C173" s="156"/>
      <c r="D173" s="157"/>
      <c r="E173" s="158"/>
      <c r="F173" s="159"/>
    </row>
    <row r="174" spans="1:6" s="160" customFormat="1" ht="13" customHeight="1">
      <c r="A174" s="156"/>
      <c r="B174" s="157"/>
      <c r="C174" s="156"/>
      <c r="D174" s="157"/>
      <c r="E174" s="158"/>
      <c r="F174" s="159"/>
    </row>
    <row r="175" spans="1:6" s="160" customFormat="1" ht="13" customHeight="1">
      <c r="A175" s="156"/>
      <c r="B175" s="157"/>
      <c r="C175" s="156"/>
      <c r="D175" s="157"/>
      <c r="E175" s="158"/>
      <c r="F175" s="159"/>
    </row>
    <row r="176" spans="1:6" s="160" customFormat="1" ht="13" customHeight="1">
      <c r="A176" s="156"/>
      <c r="B176" s="157"/>
      <c r="C176" s="156"/>
      <c r="D176" s="157"/>
      <c r="E176" s="158"/>
      <c r="F176" s="159"/>
    </row>
    <row r="177" spans="1:6" s="160" customFormat="1" ht="13" customHeight="1">
      <c r="A177" s="156"/>
      <c r="B177" s="157"/>
      <c r="C177" s="156"/>
      <c r="D177" s="157"/>
      <c r="E177" s="158"/>
      <c r="F177" s="159"/>
    </row>
    <row r="178" spans="1:6" s="160" customFormat="1" ht="13" customHeight="1">
      <c r="A178" s="156"/>
      <c r="B178" s="157"/>
      <c r="C178" s="156"/>
      <c r="D178" s="157"/>
      <c r="E178" s="158"/>
      <c r="F178" s="159"/>
    </row>
    <row r="179" spans="1:6" s="160" customFormat="1" ht="13" customHeight="1">
      <c r="A179" s="156"/>
      <c r="B179" s="157"/>
      <c r="C179" s="156"/>
      <c r="D179" s="157"/>
      <c r="E179" s="158"/>
      <c r="F179" s="159"/>
    </row>
    <row r="180" spans="1:6" s="160" customFormat="1" ht="13" customHeight="1">
      <c r="A180" s="156"/>
      <c r="B180" s="157"/>
      <c r="C180" s="156"/>
      <c r="D180" s="157"/>
      <c r="E180" s="158"/>
      <c r="F180" s="159"/>
    </row>
    <row r="181" spans="1:6" s="160" customFormat="1" ht="13" customHeight="1">
      <c r="A181" s="156"/>
      <c r="B181" s="157"/>
      <c r="C181" s="156"/>
      <c r="D181" s="157"/>
      <c r="E181" s="158"/>
      <c r="F181" s="159"/>
    </row>
    <row r="182" spans="1:6" s="160" customFormat="1" ht="13" customHeight="1">
      <c r="A182" s="156"/>
      <c r="B182" s="157"/>
      <c r="C182" s="156"/>
      <c r="D182" s="157"/>
      <c r="E182" s="158"/>
      <c r="F182" s="159"/>
    </row>
    <row r="183" spans="1:6" s="160" customFormat="1" ht="13" customHeight="1">
      <c r="A183" s="156"/>
      <c r="B183" s="157"/>
      <c r="C183" s="156"/>
      <c r="D183" s="157"/>
      <c r="E183" s="158"/>
      <c r="F183" s="159"/>
    </row>
    <row r="184" spans="1:6" s="160" customFormat="1" ht="13" customHeight="1">
      <c r="A184" s="156"/>
      <c r="B184" s="157"/>
      <c r="C184" s="156"/>
      <c r="D184" s="157"/>
      <c r="E184" s="158"/>
      <c r="F184" s="159"/>
    </row>
    <row r="185" spans="1:6" s="160" customFormat="1" ht="13" customHeight="1">
      <c r="A185" s="156"/>
      <c r="B185" s="157"/>
      <c r="C185" s="156"/>
      <c r="D185" s="157"/>
      <c r="E185" s="158"/>
      <c r="F185" s="159"/>
    </row>
    <row r="186" spans="1:6" s="160" customFormat="1" ht="13" customHeight="1">
      <c r="A186" s="156"/>
      <c r="B186" s="157"/>
      <c r="C186" s="156"/>
      <c r="D186" s="157"/>
      <c r="E186" s="158"/>
      <c r="F186" s="159"/>
    </row>
    <row r="187" spans="1:6" s="160" customFormat="1" ht="13" customHeight="1">
      <c r="A187" s="156"/>
      <c r="B187" s="157"/>
      <c r="C187" s="156"/>
      <c r="D187" s="157"/>
      <c r="E187" s="158"/>
      <c r="F187" s="159"/>
    </row>
    <row r="188" spans="1:6" s="160" customFormat="1" ht="13" customHeight="1">
      <c r="A188" s="156"/>
      <c r="B188" s="157"/>
      <c r="C188" s="156"/>
      <c r="D188" s="157"/>
      <c r="E188" s="158"/>
      <c r="F188" s="159"/>
    </row>
    <row r="189" spans="1:6" s="160" customFormat="1" ht="13" customHeight="1">
      <c r="A189" s="156"/>
      <c r="B189" s="157"/>
      <c r="C189" s="156"/>
      <c r="D189" s="157"/>
      <c r="E189" s="158"/>
      <c r="F189" s="159"/>
    </row>
    <row r="190" spans="1:6" s="160" customFormat="1" ht="13" customHeight="1">
      <c r="A190" s="156"/>
      <c r="B190" s="157"/>
      <c r="C190" s="156"/>
      <c r="D190" s="157"/>
      <c r="E190" s="158"/>
      <c r="F190" s="159"/>
    </row>
    <row r="191" spans="1:6" s="160" customFormat="1" ht="13" customHeight="1">
      <c r="A191" s="156"/>
      <c r="B191" s="157"/>
      <c r="C191" s="156"/>
      <c r="D191" s="157"/>
      <c r="E191" s="158"/>
      <c r="F191" s="159"/>
    </row>
    <row r="192" spans="1:6" s="160" customFormat="1" ht="13" customHeight="1">
      <c r="A192" s="156"/>
      <c r="B192" s="157"/>
      <c r="C192" s="156"/>
      <c r="D192" s="157"/>
      <c r="E192" s="158"/>
      <c r="F192" s="159"/>
    </row>
    <row r="193" spans="1:6" s="160" customFormat="1" ht="13" customHeight="1">
      <c r="A193" s="156"/>
      <c r="B193" s="157"/>
      <c r="C193" s="156"/>
      <c r="D193" s="157"/>
      <c r="E193" s="158"/>
      <c r="F193" s="159"/>
    </row>
    <row r="194" spans="1:6" s="160" customFormat="1" ht="13" customHeight="1">
      <c r="A194" s="156"/>
      <c r="B194" s="157"/>
      <c r="C194" s="156"/>
      <c r="D194" s="157"/>
      <c r="E194" s="158"/>
      <c r="F194" s="159"/>
    </row>
    <row r="195" spans="1:6" s="160" customFormat="1" ht="13" customHeight="1">
      <c r="A195" s="156"/>
      <c r="B195" s="157"/>
      <c r="C195" s="156"/>
      <c r="D195" s="157"/>
      <c r="E195" s="158"/>
      <c r="F195" s="159"/>
    </row>
    <row r="196" spans="1:6" s="160" customFormat="1" ht="13" customHeight="1">
      <c r="A196" s="156"/>
      <c r="B196" s="157"/>
      <c r="C196" s="156"/>
      <c r="D196" s="157"/>
      <c r="E196" s="158"/>
      <c r="F196" s="159"/>
    </row>
    <row r="197" spans="1:6" s="160" customFormat="1" ht="13" customHeight="1">
      <c r="A197" s="156"/>
      <c r="B197" s="157"/>
      <c r="C197" s="156"/>
      <c r="D197" s="157"/>
      <c r="E197" s="158"/>
      <c r="F197" s="159"/>
    </row>
    <row r="198" spans="1:6" s="160" customFormat="1" ht="13" customHeight="1">
      <c r="A198" s="156"/>
      <c r="B198" s="157"/>
      <c r="C198" s="156"/>
      <c r="D198" s="157"/>
      <c r="E198" s="158"/>
      <c r="F198" s="159"/>
    </row>
    <row r="199" spans="1:6" s="160" customFormat="1" ht="13" customHeight="1">
      <c r="A199" s="156"/>
      <c r="B199" s="157"/>
      <c r="C199" s="156"/>
      <c r="D199" s="157"/>
      <c r="E199" s="158"/>
      <c r="F199" s="159"/>
    </row>
    <row r="200" spans="1:6" s="160" customFormat="1" ht="13" customHeight="1">
      <c r="A200" s="156"/>
      <c r="B200" s="157"/>
      <c r="C200" s="156"/>
      <c r="D200" s="157"/>
      <c r="E200" s="158"/>
      <c r="F200" s="159"/>
    </row>
    <row r="201" spans="1:6" s="160" customFormat="1" ht="13" customHeight="1">
      <c r="A201" s="156"/>
      <c r="B201" s="157"/>
      <c r="C201" s="156"/>
      <c r="D201" s="157"/>
      <c r="E201" s="158"/>
      <c r="F201" s="159"/>
    </row>
    <row r="202" spans="1:6" s="160" customFormat="1" ht="13" customHeight="1">
      <c r="A202" s="156"/>
      <c r="B202" s="157"/>
      <c r="C202" s="156"/>
      <c r="D202" s="157"/>
      <c r="E202" s="158"/>
      <c r="F202" s="159"/>
    </row>
    <row r="203" spans="1:6" s="160" customFormat="1" ht="13" customHeight="1">
      <c r="A203" s="156"/>
      <c r="B203" s="157"/>
      <c r="C203" s="156"/>
      <c r="D203" s="157"/>
      <c r="E203" s="158"/>
      <c r="F203" s="159"/>
    </row>
    <row r="204" spans="1:6" s="160" customFormat="1" ht="13" customHeight="1">
      <c r="A204" s="156"/>
      <c r="B204" s="157"/>
      <c r="C204" s="156"/>
      <c r="D204" s="157"/>
      <c r="E204" s="158"/>
      <c r="F204" s="159"/>
    </row>
    <row r="205" spans="1:6" s="160" customFormat="1" ht="13" customHeight="1">
      <c r="A205" s="156"/>
      <c r="B205" s="157"/>
      <c r="C205" s="156"/>
      <c r="D205" s="157"/>
      <c r="E205" s="158"/>
      <c r="F205" s="159"/>
    </row>
    <row r="206" spans="1:6" s="160" customFormat="1" ht="13" customHeight="1">
      <c r="A206" s="156"/>
      <c r="B206" s="157"/>
      <c r="C206" s="156"/>
      <c r="D206" s="157"/>
      <c r="E206" s="158"/>
      <c r="F206" s="159"/>
    </row>
    <row r="207" spans="1:6" s="160" customFormat="1" ht="13" customHeight="1">
      <c r="A207" s="156"/>
      <c r="B207" s="157"/>
      <c r="C207" s="156"/>
      <c r="D207" s="157"/>
      <c r="E207" s="158"/>
      <c r="F207" s="159"/>
    </row>
    <row r="208" spans="1:6" s="160" customFormat="1" ht="13" customHeight="1">
      <c r="A208" s="156"/>
      <c r="B208" s="157"/>
      <c r="C208" s="156"/>
      <c r="D208" s="157"/>
      <c r="E208" s="158"/>
      <c r="F208" s="159"/>
    </row>
    <row r="209" spans="1:6" s="160" customFormat="1" ht="13" customHeight="1">
      <c r="A209" s="156"/>
      <c r="B209" s="157"/>
      <c r="C209" s="156"/>
      <c r="D209" s="157"/>
      <c r="E209" s="158"/>
      <c r="F209" s="159"/>
    </row>
    <row r="210" spans="1:6" s="160" customFormat="1" ht="13" customHeight="1">
      <c r="A210" s="156"/>
      <c r="B210" s="157"/>
      <c r="C210" s="156"/>
      <c r="D210" s="157"/>
      <c r="E210" s="158"/>
      <c r="F210" s="159"/>
    </row>
    <row r="211" spans="1:6" s="160" customFormat="1" ht="13" customHeight="1">
      <c r="A211" s="156"/>
      <c r="B211" s="157"/>
      <c r="C211" s="156"/>
      <c r="D211" s="157"/>
      <c r="E211" s="158"/>
      <c r="F211" s="159"/>
    </row>
    <row r="212" spans="1:6" s="160" customFormat="1" ht="13" customHeight="1">
      <c r="A212" s="156"/>
      <c r="B212" s="157"/>
      <c r="C212" s="156"/>
      <c r="D212" s="157"/>
      <c r="E212" s="158"/>
      <c r="F212" s="159"/>
    </row>
    <row r="213" spans="1:6" s="160" customFormat="1" ht="13" customHeight="1">
      <c r="A213" s="156"/>
      <c r="B213" s="157"/>
      <c r="C213" s="156"/>
      <c r="D213" s="157"/>
      <c r="E213" s="158"/>
      <c r="F213" s="159"/>
    </row>
    <row r="214" spans="1:6" s="160" customFormat="1" ht="13" customHeight="1">
      <c r="A214" s="156"/>
      <c r="B214" s="157"/>
      <c r="C214" s="156"/>
      <c r="D214" s="157"/>
      <c r="E214" s="158"/>
      <c r="F214" s="159"/>
    </row>
    <row r="215" spans="1:6" s="160" customFormat="1" ht="13" customHeight="1">
      <c r="A215" s="156"/>
      <c r="B215" s="157"/>
      <c r="C215" s="156"/>
      <c r="D215" s="157"/>
      <c r="E215" s="158"/>
      <c r="F215" s="159"/>
    </row>
    <row r="216" spans="1:6" s="160" customFormat="1" ht="13" customHeight="1">
      <c r="A216" s="156"/>
      <c r="B216" s="157"/>
      <c r="C216" s="156"/>
      <c r="D216" s="157"/>
      <c r="E216" s="158"/>
      <c r="F216" s="159"/>
    </row>
    <row r="217" spans="1:6" s="160" customFormat="1" ht="13" customHeight="1">
      <c r="A217" s="156"/>
      <c r="B217" s="157"/>
      <c r="C217" s="156"/>
      <c r="D217" s="157"/>
      <c r="E217" s="158"/>
      <c r="F217" s="159"/>
    </row>
    <row r="218" spans="1:6" s="160" customFormat="1" ht="13" customHeight="1">
      <c r="A218" s="156"/>
      <c r="B218" s="157"/>
      <c r="C218" s="156"/>
      <c r="D218" s="157"/>
      <c r="E218" s="158"/>
      <c r="F218" s="159"/>
    </row>
    <row r="219" spans="1:6" s="160" customFormat="1" ht="13" customHeight="1">
      <c r="A219" s="156"/>
      <c r="B219" s="157"/>
      <c r="C219" s="156"/>
      <c r="D219" s="157"/>
      <c r="E219" s="158"/>
      <c r="F219" s="159"/>
    </row>
    <row r="220" spans="1:6" s="160" customFormat="1" ht="13" customHeight="1">
      <c r="A220" s="156"/>
      <c r="B220" s="157"/>
      <c r="C220" s="156"/>
      <c r="D220" s="157"/>
      <c r="E220" s="158"/>
      <c r="F220" s="159"/>
    </row>
    <row r="221" spans="1:6" s="160" customFormat="1" ht="13" customHeight="1">
      <c r="A221" s="156"/>
      <c r="B221" s="157"/>
      <c r="C221" s="156"/>
      <c r="D221" s="157"/>
      <c r="E221" s="158"/>
      <c r="F221" s="159"/>
    </row>
    <row r="222" spans="1:6" s="160" customFormat="1" ht="13" customHeight="1">
      <c r="A222" s="156"/>
      <c r="B222" s="157"/>
      <c r="C222" s="156"/>
      <c r="D222" s="157"/>
      <c r="E222" s="158"/>
      <c r="F222" s="159"/>
    </row>
    <row r="223" spans="1:6" s="160" customFormat="1" ht="13" customHeight="1">
      <c r="A223" s="156"/>
      <c r="B223" s="157"/>
      <c r="C223" s="156"/>
      <c r="D223" s="157"/>
      <c r="E223" s="158"/>
      <c r="F223" s="159"/>
    </row>
    <row r="224" spans="1:6" s="160" customFormat="1" ht="13" customHeight="1">
      <c r="A224" s="156"/>
      <c r="B224" s="157"/>
      <c r="C224" s="156"/>
      <c r="D224" s="157"/>
      <c r="E224" s="158"/>
      <c r="F224" s="159"/>
    </row>
    <row r="225" spans="1:6" s="160" customFormat="1">
      <c r="A225" s="156"/>
      <c r="B225" s="157"/>
      <c r="C225" s="156"/>
      <c r="D225" s="157"/>
      <c r="E225" s="158"/>
      <c r="F225" s="159"/>
    </row>
    <row r="226" spans="1:6" s="160" customFormat="1">
      <c r="A226" s="156"/>
      <c r="B226" s="157"/>
      <c r="C226" s="156"/>
      <c r="D226" s="157"/>
      <c r="E226" s="158"/>
      <c r="F226" s="159"/>
    </row>
    <row r="227" spans="1:6" s="160" customFormat="1">
      <c r="A227" s="156"/>
      <c r="B227" s="157"/>
      <c r="C227" s="156"/>
      <c r="D227" s="157"/>
      <c r="E227" s="158"/>
      <c r="F227" s="159"/>
    </row>
    <row r="228" spans="1:6" s="160" customFormat="1">
      <c r="A228" s="156"/>
      <c r="B228" s="157"/>
      <c r="C228" s="156"/>
      <c r="D228" s="157"/>
      <c r="E228" s="158"/>
      <c r="F228" s="159"/>
    </row>
    <row r="229" spans="1:6" s="160" customFormat="1">
      <c r="A229" s="156"/>
      <c r="B229" s="157"/>
      <c r="C229" s="156"/>
      <c r="D229" s="157"/>
      <c r="E229" s="158"/>
      <c r="F229" s="159"/>
    </row>
    <row r="230" spans="1:6" s="160" customFormat="1">
      <c r="A230" s="156"/>
      <c r="B230" s="157"/>
      <c r="C230" s="156"/>
      <c r="D230" s="157"/>
      <c r="E230" s="158"/>
      <c r="F230" s="159"/>
    </row>
    <row r="231" spans="1:6" s="160" customFormat="1">
      <c r="A231" s="156"/>
      <c r="B231" s="157"/>
      <c r="C231" s="156"/>
      <c r="D231" s="157"/>
      <c r="E231" s="158"/>
      <c r="F231" s="159"/>
    </row>
    <row r="232" spans="1:6" s="160" customFormat="1">
      <c r="A232" s="156"/>
      <c r="B232" s="157"/>
      <c r="C232" s="156"/>
      <c r="D232" s="157"/>
      <c r="E232" s="158"/>
      <c r="F232" s="159"/>
    </row>
    <row r="233" spans="1:6" s="160" customFormat="1">
      <c r="A233" s="156"/>
      <c r="B233" s="157"/>
      <c r="C233" s="156"/>
      <c r="D233" s="157"/>
      <c r="E233" s="158"/>
      <c r="F233" s="159"/>
    </row>
    <row r="234" spans="1:6" s="160" customFormat="1">
      <c r="A234" s="156"/>
      <c r="B234" s="157"/>
      <c r="C234" s="156"/>
      <c r="D234" s="157"/>
      <c r="E234" s="158"/>
      <c r="F234" s="159"/>
    </row>
    <row r="235" spans="1:6" s="160" customFormat="1">
      <c r="A235" s="156"/>
      <c r="B235" s="157"/>
      <c r="C235" s="156"/>
      <c r="D235" s="157"/>
      <c r="E235" s="158"/>
      <c r="F235" s="159"/>
    </row>
    <row r="236" spans="1:6" s="160" customFormat="1">
      <c r="A236" s="156"/>
      <c r="B236" s="157"/>
      <c r="C236" s="156"/>
      <c r="D236" s="157"/>
      <c r="E236" s="158"/>
      <c r="F236" s="159"/>
    </row>
    <row r="237" spans="1:6" s="160" customFormat="1">
      <c r="A237" s="156"/>
      <c r="B237" s="157"/>
      <c r="C237" s="156"/>
      <c r="D237" s="157"/>
      <c r="E237" s="158"/>
      <c r="F237" s="159"/>
    </row>
    <row r="238" spans="1:6" s="160" customFormat="1">
      <c r="A238" s="156"/>
      <c r="B238" s="157"/>
      <c r="C238" s="156"/>
      <c r="D238" s="157"/>
      <c r="E238" s="158"/>
      <c r="F238" s="159"/>
    </row>
    <row r="239" spans="1:6" s="160" customFormat="1">
      <c r="A239" s="156"/>
      <c r="B239" s="157"/>
      <c r="C239" s="156"/>
      <c r="D239" s="157"/>
      <c r="E239" s="158"/>
      <c r="F239" s="159"/>
    </row>
    <row r="240" spans="1:6" s="160" customFormat="1">
      <c r="A240" s="156"/>
      <c r="B240" s="157"/>
      <c r="C240" s="156"/>
      <c r="D240" s="157"/>
      <c r="E240" s="158"/>
      <c r="F240" s="159"/>
    </row>
    <row r="241" spans="1:6" s="160" customFormat="1">
      <c r="A241" s="156"/>
      <c r="B241" s="157"/>
      <c r="C241" s="156"/>
      <c r="D241" s="157"/>
      <c r="E241" s="158"/>
      <c r="F241" s="159"/>
    </row>
    <row r="242" spans="1:6" s="160" customFormat="1">
      <c r="A242" s="156"/>
      <c r="B242" s="157"/>
      <c r="C242" s="156"/>
      <c r="D242" s="157"/>
      <c r="E242" s="158"/>
      <c r="F242" s="159"/>
    </row>
    <row r="243" spans="1:6" s="160" customFormat="1">
      <c r="A243" s="156"/>
      <c r="B243" s="157"/>
      <c r="C243" s="156"/>
      <c r="D243" s="157"/>
      <c r="E243" s="158"/>
      <c r="F243" s="159"/>
    </row>
    <row r="244" spans="1:6" s="160" customFormat="1">
      <c r="A244" s="156"/>
      <c r="B244" s="157"/>
      <c r="C244" s="156"/>
      <c r="D244" s="157"/>
      <c r="E244" s="158"/>
      <c r="F244" s="159"/>
    </row>
    <row r="245" spans="1:6" s="160" customFormat="1">
      <c r="A245" s="156"/>
      <c r="B245" s="157"/>
      <c r="C245" s="156"/>
      <c r="D245" s="157"/>
      <c r="E245" s="158"/>
      <c r="F245" s="159"/>
    </row>
    <row r="246" spans="1:6" s="160" customFormat="1">
      <c r="A246" s="156"/>
      <c r="B246" s="157"/>
      <c r="C246" s="156"/>
      <c r="D246" s="157"/>
      <c r="E246" s="158"/>
      <c r="F246" s="159"/>
    </row>
    <row r="247" spans="1:6" s="160" customFormat="1">
      <c r="A247" s="156"/>
      <c r="B247" s="157"/>
      <c r="C247" s="156"/>
      <c r="D247" s="157"/>
      <c r="E247" s="158"/>
      <c r="F247" s="159"/>
    </row>
    <row r="248" spans="1:6" s="160" customFormat="1">
      <c r="A248" s="156"/>
      <c r="B248" s="157"/>
      <c r="C248" s="156"/>
      <c r="D248" s="157"/>
      <c r="E248" s="158"/>
      <c r="F248" s="159"/>
    </row>
    <row r="249" spans="1:6" s="160" customFormat="1">
      <c r="A249" s="156"/>
      <c r="B249" s="157"/>
      <c r="C249" s="156"/>
      <c r="D249" s="157"/>
      <c r="E249" s="158"/>
      <c r="F249" s="159"/>
    </row>
    <row r="250" spans="1:6" s="160" customFormat="1">
      <c r="A250" s="156"/>
      <c r="B250" s="157"/>
      <c r="C250" s="156"/>
      <c r="D250" s="157"/>
      <c r="E250" s="158"/>
      <c r="F250" s="159"/>
    </row>
    <row r="251" spans="1:6" s="160" customFormat="1">
      <c r="A251" s="156"/>
      <c r="B251" s="157"/>
      <c r="C251" s="156"/>
      <c r="D251" s="157"/>
      <c r="E251" s="158"/>
      <c r="F251" s="159"/>
    </row>
    <row r="252" spans="1:6" s="160" customFormat="1">
      <c r="A252" s="156"/>
      <c r="B252" s="157"/>
      <c r="C252" s="156"/>
      <c r="D252" s="157"/>
      <c r="E252" s="158"/>
      <c r="F252" s="159"/>
    </row>
    <row r="253" spans="1:6" s="160" customFormat="1">
      <c r="A253" s="156"/>
      <c r="B253" s="157"/>
      <c r="C253" s="156"/>
      <c r="D253" s="157"/>
      <c r="E253" s="158"/>
      <c r="F253" s="159"/>
    </row>
    <row r="254" spans="1:6" s="160" customFormat="1">
      <c r="A254" s="156"/>
      <c r="B254" s="157"/>
      <c r="C254" s="156"/>
      <c r="D254" s="157"/>
      <c r="E254" s="158"/>
      <c r="F254" s="159"/>
    </row>
    <row r="255" spans="1:6" s="160" customFormat="1">
      <c r="A255" s="156"/>
      <c r="B255" s="157"/>
      <c r="C255" s="156"/>
      <c r="D255" s="157"/>
      <c r="E255" s="158"/>
      <c r="F255" s="159"/>
    </row>
    <row r="256" spans="1:6" s="160" customFormat="1">
      <c r="A256" s="156"/>
      <c r="B256" s="157"/>
      <c r="C256" s="156"/>
      <c r="D256" s="157"/>
      <c r="E256" s="158"/>
      <c r="F256" s="159"/>
    </row>
    <row r="257" spans="1:6" s="160" customFormat="1">
      <c r="A257" s="156"/>
      <c r="B257" s="157"/>
      <c r="C257" s="156"/>
      <c r="D257" s="157"/>
      <c r="E257" s="158"/>
      <c r="F257" s="159"/>
    </row>
    <row r="258" spans="1:6" s="160" customFormat="1">
      <c r="A258" s="156"/>
      <c r="B258" s="157"/>
      <c r="C258" s="156"/>
      <c r="D258" s="157"/>
      <c r="E258" s="158"/>
      <c r="F258" s="159"/>
    </row>
    <row r="259" spans="1:6" s="160" customFormat="1">
      <c r="A259" s="156"/>
      <c r="B259" s="157"/>
      <c r="C259" s="156"/>
      <c r="D259" s="157"/>
      <c r="E259" s="158"/>
      <c r="F259" s="159"/>
    </row>
    <row r="260" spans="1:6" s="160" customFormat="1">
      <c r="A260" s="156"/>
      <c r="B260" s="157"/>
      <c r="C260" s="156"/>
      <c r="D260" s="157"/>
      <c r="E260" s="158"/>
      <c r="F260" s="159"/>
    </row>
    <row r="261" spans="1:6" s="160" customFormat="1">
      <c r="A261" s="156"/>
      <c r="B261" s="157"/>
      <c r="C261" s="156"/>
      <c r="D261" s="157"/>
      <c r="E261" s="158"/>
      <c r="F261" s="159"/>
    </row>
    <row r="262" spans="1:6" s="160" customFormat="1">
      <c r="A262" s="156"/>
      <c r="B262" s="157"/>
      <c r="C262" s="156"/>
      <c r="D262" s="157"/>
      <c r="E262" s="158"/>
      <c r="F262" s="159"/>
    </row>
    <row r="263" spans="1:6" s="160" customFormat="1">
      <c r="A263" s="156"/>
      <c r="B263" s="157"/>
      <c r="C263" s="156"/>
      <c r="D263" s="157"/>
      <c r="E263" s="158"/>
      <c r="F263" s="159"/>
    </row>
    <row r="264" spans="1:6" s="160" customFormat="1">
      <c r="A264" s="156"/>
      <c r="B264" s="157"/>
      <c r="C264" s="156"/>
      <c r="D264" s="157"/>
      <c r="E264" s="158"/>
      <c r="F264" s="159"/>
    </row>
    <row r="265" spans="1:6" s="160" customFormat="1">
      <c r="A265" s="156"/>
      <c r="B265" s="157"/>
      <c r="C265" s="156"/>
      <c r="D265" s="157"/>
      <c r="E265" s="158"/>
      <c r="F265" s="159"/>
    </row>
    <row r="266" spans="1:6" s="160" customFormat="1">
      <c r="A266" s="156"/>
      <c r="B266" s="157"/>
      <c r="C266" s="156"/>
      <c r="D266" s="157"/>
      <c r="E266" s="158"/>
      <c r="F266" s="159"/>
    </row>
    <row r="267" spans="1:6" s="160" customFormat="1">
      <c r="A267" s="156"/>
      <c r="B267" s="157"/>
      <c r="C267" s="156"/>
      <c r="D267" s="157"/>
      <c r="E267" s="158"/>
      <c r="F267" s="159"/>
    </row>
    <row r="268" spans="1:6" s="160" customFormat="1">
      <c r="A268" s="156"/>
      <c r="B268" s="157"/>
      <c r="C268" s="156"/>
      <c r="D268" s="157"/>
      <c r="E268" s="158"/>
      <c r="F268" s="159"/>
    </row>
    <row r="269" spans="1:6" s="160" customFormat="1">
      <c r="A269" s="156"/>
      <c r="B269" s="157"/>
      <c r="C269" s="156"/>
      <c r="D269" s="157"/>
      <c r="E269" s="158"/>
      <c r="F269" s="159"/>
    </row>
    <row r="270" spans="1:6" s="160" customFormat="1">
      <c r="A270" s="156"/>
      <c r="B270" s="157"/>
      <c r="C270" s="156"/>
      <c r="D270" s="157"/>
      <c r="E270" s="158"/>
      <c r="F270" s="159"/>
    </row>
    <row r="271" spans="1:6" s="160" customFormat="1">
      <c r="A271" s="156"/>
      <c r="B271" s="157"/>
      <c r="C271" s="156"/>
      <c r="D271" s="157"/>
      <c r="E271" s="158"/>
      <c r="F271" s="159"/>
    </row>
    <row r="272" spans="1:6" s="160" customFormat="1">
      <c r="A272" s="156"/>
      <c r="B272" s="157"/>
      <c r="C272" s="156"/>
      <c r="D272" s="157"/>
      <c r="E272" s="158"/>
      <c r="F272" s="159"/>
    </row>
    <row r="273" spans="1:6" s="160" customFormat="1">
      <c r="A273" s="156"/>
      <c r="B273" s="157"/>
      <c r="C273" s="156"/>
      <c r="D273" s="157"/>
      <c r="E273" s="158"/>
      <c r="F273" s="159"/>
    </row>
    <row r="274" spans="1:6" s="160" customFormat="1">
      <c r="A274" s="156"/>
      <c r="B274" s="157"/>
      <c r="C274" s="156"/>
      <c r="D274" s="157"/>
      <c r="E274" s="158"/>
      <c r="F274" s="159"/>
    </row>
    <row r="275" spans="1:6" s="160" customFormat="1">
      <c r="A275" s="156"/>
      <c r="B275" s="157"/>
      <c r="C275" s="156"/>
      <c r="D275" s="157"/>
      <c r="E275" s="158"/>
      <c r="F275" s="159"/>
    </row>
    <row r="276" spans="1:6" s="160" customFormat="1">
      <c r="A276" s="156"/>
      <c r="B276" s="157"/>
      <c r="C276" s="156"/>
      <c r="D276" s="157"/>
      <c r="E276" s="158"/>
      <c r="F276" s="159"/>
    </row>
    <row r="277" spans="1:6" s="160" customFormat="1">
      <c r="A277" s="156"/>
      <c r="B277" s="157"/>
      <c r="C277" s="156"/>
      <c r="D277" s="157"/>
      <c r="E277" s="158"/>
      <c r="F277" s="159"/>
    </row>
    <row r="278" spans="1:6" s="160" customFormat="1">
      <c r="A278" s="156"/>
      <c r="B278" s="157"/>
      <c r="C278" s="156"/>
      <c r="D278" s="157"/>
      <c r="E278" s="158"/>
      <c r="F278" s="159"/>
    </row>
    <row r="279" spans="1:6" s="160" customFormat="1">
      <c r="A279" s="156"/>
      <c r="B279" s="157"/>
      <c r="C279" s="156"/>
      <c r="D279" s="157"/>
      <c r="E279" s="158"/>
      <c r="F279" s="159"/>
    </row>
    <row r="280" spans="1:6" s="160" customFormat="1">
      <c r="A280" s="156"/>
      <c r="B280" s="157"/>
      <c r="C280" s="156"/>
      <c r="D280" s="157"/>
      <c r="E280" s="158"/>
      <c r="F280" s="159"/>
    </row>
    <row r="281" spans="1:6" s="160" customFormat="1">
      <c r="A281" s="156"/>
      <c r="B281" s="157"/>
      <c r="C281" s="156"/>
      <c r="D281" s="157"/>
      <c r="E281" s="158"/>
      <c r="F281" s="159"/>
    </row>
    <row r="282" spans="1:6" s="160" customFormat="1">
      <c r="A282" s="156"/>
      <c r="B282" s="157"/>
      <c r="C282" s="156"/>
      <c r="D282" s="157"/>
      <c r="E282" s="158"/>
      <c r="F282" s="159"/>
    </row>
    <row r="283" spans="1:6" s="160" customFormat="1">
      <c r="A283" s="156"/>
      <c r="B283" s="157"/>
      <c r="C283" s="156"/>
      <c r="D283" s="157"/>
      <c r="E283" s="158"/>
      <c r="F283" s="159"/>
    </row>
    <row r="284" spans="1:6" s="160" customFormat="1">
      <c r="A284" s="156"/>
      <c r="B284" s="157"/>
      <c r="C284" s="156"/>
      <c r="D284" s="157"/>
      <c r="E284" s="158"/>
      <c r="F284" s="159"/>
    </row>
    <row r="285" spans="1:6" s="160" customFormat="1">
      <c r="A285" s="156"/>
      <c r="B285" s="157"/>
      <c r="C285" s="156"/>
      <c r="D285" s="157"/>
      <c r="E285" s="158"/>
      <c r="F285" s="159"/>
    </row>
    <row r="286" spans="1:6" s="160" customFormat="1">
      <c r="A286" s="156"/>
      <c r="B286" s="157"/>
      <c r="C286" s="156"/>
      <c r="D286" s="157"/>
      <c r="E286" s="158"/>
      <c r="F286" s="159"/>
    </row>
    <row r="287" spans="1:6" s="160" customFormat="1">
      <c r="A287" s="156"/>
      <c r="B287" s="157"/>
      <c r="C287" s="156"/>
      <c r="D287" s="157"/>
      <c r="E287" s="158"/>
      <c r="F287" s="159"/>
    </row>
    <row r="288" spans="1:6" s="160" customFormat="1">
      <c r="A288" s="156"/>
      <c r="B288" s="157"/>
      <c r="C288" s="156"/>
      <c r="D288" s="157"/>
      <c r="E288" s="158"/>
      <c r="F288" s="159"/>
    </row>
    <row r="289" spans="1:6" s="160" customFormat="1">
      <c r="A289" s="156"/>
      <c r="B289" s="157"/>
      <c r="C289" s="156"/>
      <c r="D289" s="157"/>
      <c r="E289" s="158"/>
      <c r="F289" s="159"/>
    </row>
    <row r="290" spans="1:6" s="160" customFormat="1">
      <c r="A290" s="156"/>
      <c r="B290" s="157"/>
      <c r="C290" s="156"/>
      <c r="D290" s="157"/>
      <c r="E290" s="158"/>
      <c r="F290" s="159"/>
    </row>
    <row r="291" spans="1:6" s="160" customFormat="1">
      <c r="A291" s="156"/>
      <c r="B291" s="157"/>
      <c r="C291" s="156"/>
      <c r="D291" s="157"/>
      <c r="E291" s="158"/>
      <c r="F291" s="159"/>
    </row>
    <row r="292" spans="1:6" s="160" customFormat="1">
      <c r="A292" s="156"/>
      <c r="B292" s="157"/>
      <c r="C292" s="156"/>
      <c r="D292" s="157"/>
      <c r="E292" s="158"/>
      <c r="F292" s="159"/>
    </row>
    <row r="293" spans="1:6" s="160" customFormat="1">
      <c r="A293" s="156"/>
      <c r="B293" s="157"/>
      <c r="C293" s="156"/>
      <c r="D293" s="157"/>
      <c r="E293" s="158"/>
      <c r="F293" s="159"/>
    </row>
    <row r="294" spans="1:6" s="160" customFormat="1">
      <c r="A294" s="156"/>
      <c r="B294" s="157"/>
      <c r="C294" s="156"/>
      <c r="D294" s="157"/>
      <c r="E294" s="158"/>
      <c r="F294" s="159"/>
    </row>
    <row r="295" spans="1:6" s="160" customFormat="1">
      <c r="A295" s="156"/>
      <c r="B295" s="157"/>
      <c r="C295" s="156"/>
      <c r="D295" s="157"/>
      <c r="E295" s="158"/>
      <c r="F295" s="159"/>
    </row>
    <row r="296" spans="1:6" s="160" customFormat="1">
      <c r="A296" s="156"/>
      <c r="B296" s="157"/>
      <c r="C296" s="156"/>
      <c r="D296" s="157"/>
      <c r="E296" s="158"/>
      <c r="F296" s="159"/>
    </row>
    <row r="297" spans="1:6" s="160" customFormat="1">
      <c r="A297" s="156"/>
      <c r="B297" s="157"/>
      <c r="C297" s="156"/>
      <c r="D297" s="157"/>
      <c r="E297" s="158"/>
      <c r="F297" s="159"/>
    </row>
    <row r="298" spans="1:6" s="160" customFormat="1">
      <c r="A298" s="156"/>
      <c r="B298" s="157"/>
      <c r="C298" s="156"/>
      <c r="D298" s="157"/>
      <c r="E298" s="158"/>
      <c r="F298" s="159"/>
    </row>
    <row r="299" spans="1:6" s="160" customFormat="1">
      <c r="A299" s="156"/>
      <c r="B299" s="157"/>
      <c r="C299" s="156"/>
      <c r="D299" s="157"/>
      <c r="E299" s="158"/>
      <c r="F299" s="159"/>
    </row>
    <row r="300" spans="1:6" s="160" customFormat="1">
      <c r="A300" s="156"/>
      <c r="B300" s="157"/>
      <c r="C300" s="156"/>
      <c r="D300" s="157"/>
      <c r="E300" s="158"/>
      <c r="F300" s="159"/>
    </row>
    <row r="301" spans="1:6" s="160" customFormat="1">
      <c r="A301" s="156"/>
      <c r="B301" s="157"/>
      <c r="C301" s="156"/>
      <c r="D301" s="157"/>
      <c r="E301" s="158"/>
      <c r="F301" s="159"/>
    </row>
    <row r="302" spans="1:6" s="160" customFormat="1">
      <c r="A302" s="156"/>
      <c r="B302" s="157"/>
      <c r="C302" s="156"/>
      <c r="D302" s="157"/>
      <c r="E302" s="158"/>
      <c r="F302" s="159"/>
    </row>
    <row r="303" spans="1:6" s="160" customFormat="1">
      <c r="A303" s="156"/>
      <c r="B303" s="157"/>
      <c r="C303" s="156"/>
      <c r="D303" s="157"/>
      <c r="E303" s="158"/>
      <c r="F303" s="159"/>
    </row>
    <row r="304" spans="1:6" s="160" customFormat="1">
      <c r="A304" s="156"/>
      <c r="B304" s="157"/>
      <c r="C304" s="156"/>
      <c r="D304" s="157"/>
      <c r="E304" s="158"/>
      <c r="F304" s="159"/>
    </row>
    <row r="305" spans="1:6" s="160" customFormat="1">
      <c r="A305" s="156"/>
      <c r="B305" s="157"/>
      <c r="C305" s="156"/>
      <c r="D305" s="157"/>
      <c r="E305" s="158"/>
      <c r="F305" s="159"/>
    </row>
    <row r="306" spans="1:6" s="160" customFormat="1">
      <c r="A306" s="156"/>
      <c r="B306" s="157"/>
      <c r="C306" s="156"/>
      <c r="D306" s="157"/>
      <c r="E306" s="158"/>
      <c r="F306" s="159"/>
    </row>
    <row r="307" spans="1:6" s="160" customFormat="1">
      <c r="A307" s="156"/>
      <c r="B307" s="157"/>
      <c r="C307" s="156"/>
      <c r="D307" s="157"/>
      <c r="E307" s="158"/>
      <c r="F307" s="159"/>
    </row>
    <row r="308" spans="1:6" s="160" customFormat="1">
      <c r="A308" s="156"/>
      <c r="B308" s="157"/>
      <c r="C308" s="156"/>
      <c r="D308" s="157"/>
      <c r="E308" s="158"/>
      <c r="F308" s="159"/>
    </row>
    <row r="309" spans="1:6" s="160" customFormat="1">
      <c r="A309" s="156"/>
      <c r="B309" s="157"/>
      <c r="C309" s="156"/>
      <c r="D309" s="157"/>
      <c r="E309" s="158"/>
      <c r="F309" s="159"/>
    </row>
    <row r="310" spans="1:6" s="160" customFormat="1">
      <c r="A310" s="156"/>
      <c r="B310" s="157"/>
      <c r="C310" s="156"/>
      <c r="D310" s="157"/>
      <c r="E310" s="158"/>
      <c r="F310" s="159"/>
    </row>
    <row r="311" spans="1:6" s="160" customFormat="1">
      <c r="A311" s="156"/>
      <c r="B311" s="157"/>
      <c r="C311" s="156"/>
      <c r="D311" s="157"/>
      <c r="E311" s="158"/>
      <c r="F311" s="159"/>
    </row>
    <row r="312" spans="1:6" s="160" customFormat="1">
      <c r="A312" s="156"/>
      <c r="B312" s="157"/>
      <c r="C312" s="156"/>
      <c r="D312" s="157"/>
      <c r="E312" s="158"/>
      <c r="F312" s="159"/>
    </row>
    <row r="313" spans="1:6" s="160" customFormat="1">
      <c r="A313" s="156"/>
      <c r="B313" s="157"/>
      <c r="C313" s="156"/>
      <c r="D313" s="157"/>
      <c r="E313" s="158"/>
      <c r="F313" s="159"/>
    </row>
    <row r="314" spans="1:6" s="160" customFormat="1">
      <c r="A314" s="156"/>
      <c r="B314" s="157"/>
      <c r="C314" s="156"/>
      <c r="D314" s="157"/>
      <c r="E314" s="158"/>
      <c r="F314" s="159"/>
    </row>
    <row r="315" spans="1:6" s="160" customFormat="1">
      <c r="A315" s="156"/>
      <c r="B315" s="157"/>
      <c r="C315" s="156"/>
      <c r="D315" s="157"/>
      <c r="E315" s="158"/>
      <c r="F315" s="159"/>
    </row>
  </sheetData>
  <mergeCells count="2">
    <mergeCell ref="G3:H3"/>
    <mergeCell ref="I3:J3"/>
  </mergeCells>
  <pageMargins left="0.75" right="0.75" top="0.75" bottom="0.75" header="0" footer="0"/>
  <pageSetup scale="58" orientation="portrait" r:id="rId1"/>
  <headerFooter>
    <oddHeader>&amp;R2/12/2018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3" ma:contentTypeDescription="Create a new document." ma:contentTypeScope="" ma:versionID="346a0f075d1b68e781122213aea39db6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f9edb4a66bfd570add6b286698957ce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55289C-5D86-4E1F-B64D-169FF91C3163}">
  <ds:schemaRefs>
    <ds:schemaRef ds:uri="http://schemas.microsoft.com/office/2006/documentManagement/types"/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c5232c0-f96e-4c82-bae7-3ef928ffdb1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3A8781F-8AFE-4ABB-B613-1F6409B67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05D56F-A75E-40C1-8794-83538A797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Guidance</vt:lpstr>
      <vt:lpstr>OEFIA Detail</vt:lpstr>
      <vt:lpstr>OEFIA Detail 2</vt:lpstr>
      <vt:lpstr>Actuals; Direct</vt:lpstr>
      <vt:lpstr>Actuals; Cures</vt:lpstr>
      <vt:lpstr>Actuals; Total</vt:lpstr>
      <vt:lpstr>Actuals; NRSA Detail</vt:lpstr>
      <vt:lpstr>FBE6; RPG Funding Paylines</vt:lpstr>
      <vt:lpstr>Flip14; FY2017 RFAs  </vt:lpstr>
      <vt:lpstr>'Actuals; Direct'!Print_Area</vt:lpstr>
      <vt:lpstr>'FBE6; RPG Funding Paylines'!Print_Area</vt:lpstr>
      <vt:lpstr>'Flip14; FY2017 RFAs  '!Print_Area</vt:lpstr>
      <vt:lpstr>'OEFIA Detail'!Print_Area</vt:lpstr>
      <vt:lpstr>'OEFIA Detail 2'!Print_Area</vt:lpstr>
      <vt:lpstr>'Actuals; Total'!Print_Titles</vt:lpstr>
    </vt:vector>
  </TitlesOfParts>
  <Company>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Project Grant Funding Mechanisms</dc:title>
  <dc:subject>Research Project Grant Funding Mechanisms</dc:subject>
  <dc:creator>NCI</dc:creator>
  <cp:lastModifiedBy>Perkins, Angela (NIH/NCI) [E]</cp:lastModifiedBy>
  <cp:lastPrinted>2018-11-14T21:17:34Z</cp:lastPrinted>
  <dcterms:created xsi:type="dcterms:W3CDTF">2017-08-04T19:37:45Z</dcterms:created>
  <dcterms:modified xsi:type="dcterms:W3CDTF">2022-04-28T16:23:14Z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</Properties>
</file>