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Extramural Programs/"/>
    </mc:Choice>
  </mc:AlternateContent>
  <xr:revisionPtr revIDLastSave="3" documentId="8_{26999979-BA0F-4C97-94F6-C36D17DCA5FF}" xr6:coauthVersionLast="47" xr6:coauthVersionMax="47" xr10:uidLastSave="{011FB14D-073A-4D4F-A04C-0CAB7905C2E9}"/>
  <bookViews>
    <workbookView xWindow="22932" yWindow="-4356" windowWidth="30936" windowHeight="16776" xr2:uid="{D519333B-806E-412F-A471-F049F94FB994}"/>
  </bookViews>
  <sheets>
    <sheet name="FBE3; RPG Requested + Awarded" sheetId="1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'FBE3; RPG Requested + Awarded'!$B$2:$I$170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8" i="1" l="1"/>
  <c r="G188" i="1"/>
  <c r="F187" i="1"/>
  <c r="E187" i="1"/>
  <c r="H186" i="1"/>
  <c r="G186" i="1"/>
  <c r="H185" i="1"/>
  <c r="G185" i="1"/>
  <c r="G187" i="1" s="1"/>
  <c r="H184" i="1"/>
  <c r="G184" i="1"/>
  <c r="F175" i="1"/>
  <c r="E175" i="1"/>
  <c r="I174" i="1" s="1"/>
  <c r="H139" i="1"/>
  <c r="H141" i="1" s="1"/>
  <c r="G139" i="1"/>
  <c r="G141" i="1" s="1"/>
  <c r="F139" i="1"/>
  <c r="E139" i="1"/>
  <c r="H133" i="1"/>
  <c r="H135" i="1" s="1"/>
  <c r="G133" i="1"/>
  <c r="G135" i="1" s="1"/>
  <c r="F133" i="1"/>
  <c r="E133" i="1"/>
  <c r="C10" i="1"/>
  <c r="B10" i="1"/>
  <c r="H187" i="1" l="1"/>
  <c r="H189" i="1" s="1"/>
  <c r="H190" i="1" s="1"/>
  <c r="I186" i="1"/>
  <c r="G189" i="1"/>
  <c r="G190" i="1" s="1"/>
  <c r="I139" i="1"/>
  <c r="I133" i="1"/>
</calcChain>
</file>

<file path=xl/sharedStrings.xml><?xml version="1.0" encoding="utf-8"?>
<sst xmlns="http://schemas.openxmlformats.org/spreadsheetml/2006/main" count="233" uniqueCount="26">
  <si>
    <t>RPGs Requested, Awarded, and Success Rate</t>
  </si>
  <si>
    <t>Fiscal Years 2013-2024</t>
  </si>
  <si>
    <t>(Dollars in Thousands)</t>
  </si>
  <si>
    <t>Fiscal Year</t>
  </si>
  <si>
    <t>Type</t>
  </si>
  <si>
    <t>Requested</t>
  </si>
  <si>
    <t xml:space="preserve">  Awarded</t>
  </si>
  <si>
    <t>Success</t>
  </si>
  <si>
    <t>No.</t>
  </si>
  <si>
    <t>Amt.</t>
  </si>
  <si>
    <t>Rate</t>
  </si>
  <si>
    <t>Competing</t>
  </si>
  <si>
    <t>New</t>
  </si>
  <si>
    <t>Renewal</t>
  </si>
  <si>
    <t>Supplement</t>
  </si>
  <si>
    <t xml:space="preserve">   Subtotal</t>
  </si>
  <si>
    <t>Non-Competing</t>
  </si>
  <si>
    <t>Total</t>
  </si>
  <si>
    <t>1993</t>
  </si>
  <si>
    <t>check that it ties to actuals</t>
  </si>
  <si>
    <t>Check:</t>
  </si>
  <si>
    <t>Notes (update as necessary)</t>
  </si>
  <si>
    <t>Includes Small Business Innovation Research and Small Business Technology Transfer Awards.</t>
  </si>
  <si>
    <t>FY 2020-2023 figures includes Cancer Moonshot funding data.</t>
  </si>
  <si>
    <t xml:space="preserve">Success rate is the number of awarded grants divided by the number of awards requested.  </t>
  </si>
  <si>
    <t>Includes FY 2023 Cancer Moonshot funding. Excludes FY 2017 through FY2022 Moonshot carryover obligations.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</si>
</sst>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8"/>
      <color rgb="FF7030A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rgb="FFC0C0C0"/>
      </bottom>
      <diagonal/>
    </border>
    <border>
      <left style="thin">
        <color indexed="22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indexed="22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thin">
        <color indexed="22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22"/>
      </right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9" fontId="1" fillId="0" borderId="0" applyFont="0" applyFill="0" applyBorder="0" applyAlignment="0" applyProtection="0"/>
    <xf numFmtId="0" fontId="2" fillId="0" borderId="0"/>
    <xf numFmtId="0" fontId="2" fillId="0" borderId="0">
      <alignment vertical="top"/>
    </xf>
  </cellStyleXfs>
  <cellXfs count="18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5" fillId="0" borderId="0" xfId="2" applyFont="1"/>
    <xf numFmtId="0" fontId="6" fillId="0" borderId="0" xfId="2" applyFont="1"/>
    <xf numFmtId="0" fontId="3" fillId="0" borderId="0" xfId="2" applyFont="1" applyAlignment="1">
      <alignment horizontal="left"/>
    </xf>
    <xf numFmtId="0" fontId="5" fillId="0" borderId="2" xfId="2" applyFont="1" applyBorder="1"/>
    <xf numFmtId="0" fontId="3" fillId="0" borderId="2" xfId="2" applyFont="1" applyBorder="1"/>
    <xf numFmtId="0" fontId="5" fillId="0" borderId="3" xfId="2" applyFont="1" applyBorder="1" applyAlignment="1">
      <alignment horizontal="center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7" fillId="0" borderId="0" xfId="2" applyFont="1"/>
    <xf numFmtId="0" fontId="3" fillId="0" borderId="7" xfId="2" applyFont="1" applyBorder="1" applyAlignment="1">
      <alignment horizontal="center"/>
    </xf>
    <xf numFmtId="0" fontId="3" fillId="0" borderId="8" xfId="2" applyFont="1" applyBorder="1"/>
    <xf numFmtId="0" fontId="3" fillId="0" borderId="9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/>
    <xf numFmtId="0" fontId="3" fillId="0" borderId="5" xfId="2" applyFont="1" applyBorder="1"/>
    <xf numFmtId="0" fontId="3" fillId="0" borderId="10" xfId="2" applyFont="1" applyBorder="1"/>
    <xf numFmtId="0" fontId="3" fillId="0" borderId="11" xfId="2" applyFont="1" applyBorder="1" applyAlignment="1">
      <alignment horizontal="center"/>
    </xf>
    <xf numFmtId="0" fontId="3" fillId="0" borderId="12" xfId="2" applyFont="1" applyBorder="1"/>
    <xf numFmtId="0" fontId="3" fillId="0" borderId="13" xfId="2" applyFont="1" applyBorder="1"/>
    <xf numFmtId="0" fontId="5" fillId="0" borderId="13" xfId="2" applyFont="1" applyBorder="1"/>
    <xf numFmtId="0" fontId="5" fillId="0" borderId="12" xfId="2" applyFont="1" applyBorder="1"/>
    <xf numFmtId="0" fontId="3" fillId="0" borderId="14" xfId="2" applyFont="1" applyBorder="1" applyAlignment="1">
      <alignment horizontal="center"/>
    </xf>
    <xf numFmtId="164" fontId="3" fillId="0" borderId="0" xfId="2" applyNumberFormat="1" applyFont="1"/>
    <xf numFmtId="3" fontId="3" fillId="0" borderId="0" xfId="2" applyNumberFormat="1" applyFont="1"/>
    <xf numFmtId="3" fontId="3" fillId="0" borderId="5" xfId="2" applyNumberFormat="1" applyFont="1" applyBorder="1"/>
    <xf numFmtId="3" fontId="5" fillId="0" borderId="13" xfId="2" applyNumberFormat="1" applyFont="1" applyBorder="1"/>
    <xf numFmtId="1" fontId="5" fillId="0" borderId="7" xfId="2" applyNumberFormat="1" applyFont="1" applyBorder="1" applyAlignment="1">
      <alignment horizontal="center"/>
    </xf>
    <xf numFmtId="1" fontId="5" fillId="0" borderId="8" xfId="2" applyNumberFormat="1" applyFont="1" applyBorder="1"/>
    <xf numFmtId="3" fontId="5" fillId="0" borderId="0" xfId="2" applyNumberFormat="1" applyFont="1"/>
    <xf numFmtId="0" fontId="3" fillId="0" borderId="15" xfId="2" applyFont="1" applyBorder="1" applyAlignment="1">
      <alignment horizontal="center"/>
    </xf>
    <xf numFmtId="165" fontId="3" fillId="0" borderId="9" xfId="2" applyNumberFormat="1" applyFont="1" applyBorder="1" applyAlignment="1">
      <alignment horizontal="center"/>
    </xf>
    <xf numFmtId="3" fontId="3" fillId="0" borderId="2" xfId="2" applyNumberFormat="1" applyFont="1" applyBorder="1"/>
    <xf numFmtId="0" fontId="3" fillId="0" borderId="16" xfId="2" applyFont="1" applyBorder="1"/>
    <xf numFmtId="3" fontId="3" fillId="0" borderId="17" xfId="2" applyNumberFormat="1" applyFont="1" applyBorder="1"/>
    <xf numFmtId="3" fontId="3" fillId="0" borderId="18" xfId="2" applyNumberFormat="1" applyFont="1" applyBorder="1"/>
    <xf numFmtId="0" fontId="3" fillId="0" borderId="1" xfId="2" applyFont="1" applyBorder="1" applyAlignment="1">
      <alignment horizontal="center"/>
    </xf>
    <xf numFmtId="164" fontId="3" fillId="0" borderId="2" xfId="2" applyNumberFormat="1" applyFont="1" applyBorder="1"/>
    <xf numFmtId="165" fontId="3" fillId="0" borderId="19" xfId="2" applyNumberFormat="1" applyFont="1" applyBorder="1" applyAlignment="1">
      <alignment horizontal="center"/>
    </xf>
    <xf numFmtId="165" fontId="3" fillId="0" borderId="15" xfId="2" applyNumberFormat="1" applyFont="1" applyBorder="1" applyAlignment="1">
      <alignment horizontal="center"/>
    </xf>
    <xf numFmtId="165" fontId="3" fillId="0" borderId="14" xfId="2" applyNumberFormat="1" applyFont="1" applyBorder="1" applyAlignment="1">
      <alignment horizontal="center"/>
    </xf>
    <xf numFmtId="0" fontId="3" fillId="0" borderId="20" xfId="2" applyFont="1" applyBorder="1"/>
    <xf numFmtId="0" fontId="3" fillId="0" borderId="21" xfId="2" applyFont="1" applyBorder="1"/>
    <xf numFmtId="164" fontId="3" fillId="0" borderId="22" xfId="2" applyNumberFormat="1" applyFont="1" applyBorder="1"/>
    <xf numFmtId="3" fontId="3" fillId="0" borderId="23" xfId="2" applyNumberFormat="1" applyFont="1" applyBorder="1"/>
    <xf numFmtId="0" fontId="3" fillId="0" borderId="23" xfId="2" applyFont="1" applyBorder="1"/>
    <xf numFmtId="0" fontId="3" fillId="0" borderId="7" xfId="3" applyFont="1" applyBorder="1" applyAlignment="1">
      <alignment horizontal="center"/>
    </xf>
    <xf numFmtId="0" fontId="3" fillId="0" borderId="0" xfId="3" applyFont="1" applyAlignment="1">
      <alignment vertical="center"/>
    </xf>
    <xf numFmtId="3" fontId="3" fillId="0" borderId="0" xfId="3" applyNumberFormat="1" applyFont="1" applyAlignment="1">
      <alignment horizontal="left" vertical="center"/>
    </xf>
    <xf numFmtId="3" fontId="3" fillId="0" borderId="0" xfId="3" applyNumberFormat="1" applyFont="1" applyAlignment="1">
      <alignment horizontal="right" vertical="center"/>
    </xf>
    <xf numFmtId="164" fontId="3" fillId="0" borderId="0" xfId="3" applyNumberFormat="1" applyFont="1" applyAlignment="1">
      <alignment horizontal="right" vertical="center"/>
    </xf>
    <xf numFmtId="165" fontId="3" fillId="0" borderId="15" xfId="3" applyNumberFormat="1" applyFont="1" applyBorder="1" applyAlignment="1">
      <alignment horizontal="center"/>
    </xf>
    <xf numFmtId="0" fontId="3" fillId="0" borderId="8" xfId="3" applyFont="1" applyBorder="1" applyAlignment="1"/>
    <xf numFmtId="3" fontId="3" fillId="0" borderId="0" xfId="3" applyNumberFormat="1" applyFont="1" applyAlignment="1">
      <alignment horizontal="left"/>
    </xf>
    <xf numFmtId="3" fontId="3" fillId="0" borderId="0" xfId="3" applyNumberFormat="1" applyFont="1" applyAlignment="1">
      <alignment horizontal="right"/>
    </xf>
    <xf numFmtId="3" fontId="3" fillId="0" borderId="23" xfId="3" applyNumberFormat="1" applyFont="1" applyBorder="1" applyAlignment="1">
      <alignment horizontal="right"/>
    </xf>
    <xf numFmtId="165" fontId="3" fillId="0" borderId="24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1" fontId="5" fillId="0" borderId="8" xfId="3" applyNumberFormat="1" applyFont="1" applyBorder="1" applyAlignment="1">
      <alignment horizontal="left"/>
    </xf>
    <xf numFmtId="3" fontId="3" fillId="0" borderId="5" xfId="3" applyNumberFormat="1" applyFont="1" applyBorder="1" applyAlignment="1">
      <alignment horizontal="left"/>
    </xf>
    <xf numFmtId="3" fontId="3" fillId="0" borderId="5" xfId="3" applyNumberFormat="1" applyFont="1" applyBorder="1" applyAlignment="1">
      <alignment horizontal="right"/>
    </xf>
    <xf numFmtId="3" fontId="3" fillId="0" borderId="18" xfId="3" applyNumberFormat="1" applyFont="1" applyBorder="1" applyAlignment="1">
      <alignment horizontal="right"/>
    </xf>
    <xf numFmtId="0" fontId="3" fillId="0" borderId="2" xfId="3" applyFont="1" applyBorder="1" applyAlignment="1"/>
    <xf numFmtId="3" fontId="3" fillId="0" borderId="2" xfId="3" applyNumberFormat="1" applyFont="1" applyBorder="1" applyAlignment="1">
      <alignment horizontal="right"/>
    </xf>
    <xf numFmtId="3" fontId="3" fillId="0" borderId="17" xfId="3" applyNumberFormat="1" applyFont="1" applyBorder="1" applyAlignment="1">
      <alignment horizontal="right"/>
    </xf>
    <xf numFmtId="3" fontId="3" fillId="0" borderId="10" xfId="3" applyNumberFormat="1" applyFont="1" applyBorder="1" applyAlignment="1">
      <alignment horizontal="left"/>
    </xf>
    <xf numFmtId="0" fontId="3" fillId="0" borderId="5" xfId="3" applyFont="1" applyBorder="1" applyAlignment="1"/>
    <xf numFmtId="0" fontId="3" fillId="0" borderId="24" xfId="3" applyFont="1" applyBorder="1" applyAlignment="1">
      <alignment horizontal="center"/>
    </xf>
    <xf numFmtId="0" fontId="5" fillId="0" borderId="8" xfId="3" applyFont="1" applyBorder="1" applyAlignment="1"/>
    <xf numFmtId="3" fontId="5" fillId="0" borderId="0" xfId="3" applyNumberFormat="1" applyFont="1" applyAlignment="1">
      <alignment horizontal="right"/>
    </xf>
    <xf numFmtId="3" fontId="5" fillId="0" borderId="23" xfId="3" applyNumberFormat="1" applyFont="1" applyBorder="1" applyAlignment="1">
      <alignment horizontal="right"/>
    </xf>
    <xf numFmtId="164" fontId="5" fillId="0" borderId="23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/>
    </xf>
    <xf numFmtId="3" fontId="3" fillId="0" borderId="8" xfId="3" applyNumberFormat="1" applyFont="1" applyBorder="1" applyAlignment="1">
      <alignment horizontal="left"/>
    </xf>
    <xf numFmtId="164" fontId="3" fillId="0" borderId="23" xfId="3" applyNumberFormat="1" applyFont="1" applyBorder="1" applyAlignment="1">
      <alignment horizontal="right"/>
    </xf>
    <xf numFmtId="166" fontId="3" fillId="0" borderId="0" xfId="2" applyNumberFormat="1" applyFont="1"/>
    <xf numFmtId="0" fontId="3" fillId="0" borderId="11" xfId="3" applyFont="1" applyBorder="1" applyAlignment="1">
      <alignment horizontal="center"/>
    </xf>
    <xf numFmtId="0" fontId="5" fillId="0" borderId="12" xfId="3" applyFont="1" applyBorder="1" applyAlignment="1"/>
    <xf numFmtId="3" fontId="3" fillId="0" borderId="13" xfId="3" applyNumberFormat="1" applyFont="1" applyBorder="1" applyAlignment="1">
      <alignment horizontal="left"/>
    </xf>
    <xf numFmtId="3" fontId="5" fillId="0" borderId="13" xfId="3" applyNumberFormat="1" applyFont="1" applyBorder="1" applyAlignment="1">
      <alignment horizontal="right"/>
    </xf>
    <xf numFmtId="3" fontId="5" fillId="0" borderId="25" xfId="3" applyNumberFormat="1" applyFont="1" applyBorder="1" applyAlignment="1">
      <alignment horizontal="right"/>
    </xf>
    <xf numFmtId="164" fontId="5" fillId="0" borderId="25" xfId="3" applyNumberFormat="1" applyFont="1" applyBorder="1" applyAlignment="1">
      <alignment horizontal="right"/>
    </xf>
    <xf numFmtId="165" fontId="3" fillId="0" borderId="26" xfId="3" applyNumberFormat="1" applyFont="1" applyBorder="1" applyAlignment="1">
      <alignment horizontal="center"/>
    </xf>
    <xf numFmtId="3" fontId="5" fillId="0" borderId="8" xfId="3" applyNumberFormat="1" applyFont="1" applyBorder="1" applyAlignment="1">
      <alignment horizontal="right"/>
    </xf>
    <xf numFmtId="0" fontId="3" fillId="0" borderId="27" xfId="3" applyFont="1" applyBorder="1" applyAlignment="1">
      <alignment horizontal="center"/>
    </xf>
    <xf numFmtId="0" fontId="5" fillId="0" borderId="28" xfId="3" applyFont="1" applyBorder="1" applyAlignment="1"/>
    <xf numFmtId="3" fontId="3" fillId="0" borderId="29" xfId="3" applyNumberFormat="1" applyFont="1" applyBorder="1" applyAlignment="1">
      <alignment horizontal="left"/>
    </xf>
    <xf numFmtId="3" fontId="5" fillId="0" borderId="29" xfId="3" applyNumberFormat="1" applyFont="1" applyBorder="1" applyAlignment="1">
      <alignment horizontal="right"/>
    </xf>
    <xf numFmtId="3" fontId="5" fillId="0" borderId="30" xfId="3" applyNumberFormat="1" applyFont="1" applyBorder="1" applyAlignment="1">
      <alignment horizontal="right"/>
    </xf>
    <xf numFmtId="164" fontId="5" fillId="0" borderId="30" xfId="3" applyNumberFormat="1" applyFont="1" applyBorder="1" applyAlignment="1">
      <alignment horizontal="right"/>
    </xf>
    <xf numFmtId="165" fontId="3" fillId="0" borderId="31" xfId="3" applyNumberFormat="1" applyFont="1" applyBorder="1" applyAlignment="1">
      <alignment horizontal="center"/>
    </xf>
    <xf numFmtId="0" fontId="8" fillId="0" borderId="0" xfId="2" applyFont="1"/>
    <xf numFmtId="3" fontId="2" fillId="0" borderId="0" xfId="2" applyNumberFormat="1"/>
    <xf numFmtId="3" fontId="9" fillId="0" borderId="0" xfId="2" applyNumberFormat="1" applyFont="1"/>
    <xf numFmtId="0" fontId="3" fillId="0" borderId="32" xfId="3" applyFont="1" applyBorder="1" applyAlignment="1">
      <alignment horizontal="center"/>
    </xf>
    <xf numFmtId="3" fontId="3" fillId="0" borderId="33" xfId="3" applyNumberFormat="1" applyFont="1" applyBorder="1" applyAlignment="1">
      <alignment horizontal="left"/>
    </xf>
    <xf numFmtId="3" fontId="3" fillId="0" borderId="34" xfId="3" applyNumberFormat="1" applyFont="1" applyBorder="1" applyAlignment="1">
      <alignment horizontal="left"/>
    </xf>
    <xf numFmtId="3" fontId="3" fillId="0" borderId="34" xfId="3" applyNumberFormat="1" applyFont="1" applyBorder="1" applyAlignment="1">
      <alignment horizontal="right"/>
    </xf>
    <xf numFmtId="164" fontId="3" fillId="0" borderId="35" xfId="3" applyNumberFormat="1" applyFont="1" applyBorder="1" applyAlignment="1">
      <alignment horizontal="right"/>
    </xf>
    <xf numFmtId="165" fontId="3" fillId="0" borderId="36" xfId="3" applyNumberFormat="1" applyFont="1" applyBorder="1" applyAlignment="1">
      <alignment horizontal="center"/>
    </xf>
    <xf numFmtId="9" fontId="5" fillId="0" borderId="0" xfId="4" applyFont="1" applyFill="1" applyBorder="1" applyAlignment="1">
      <alignment horizontal="right"/>
    </xf>
    <xf numFmtId="3" fontId="3" fillId="2" borderId="33" xfId="3" applyNumberFormat="1" applyFont="1" applyFill="1" applyBorder="1" applyAlignment="1">
      <alignment horizontal="left"/>
    </xf>
    <xf numFmtId="3" fontId="3" fillId="2" borderId="34" xfId="3" applyNumberFormat="1" applyFont="1" applyFill="1" applyBorder="1" applyAlignment="1">
      <alignment horizontal="left"/>
    </xf>
    <xf numFmtId="3" fontId="3" fillId="2" borderId="34" xfId="3" applyNumberFormat="1" applyFont="1" applyFill="1" applyBorder="1" applyAlignment="1">
      <alignment horizontal="right"/>
    </xf>
    <xf numFmtId="164" fontId="3" fillId="2" borderId="35" xfId="3" applyNumberFormat="1" applyFont="1" applyFill="1" applyBorder="1" applyAlignment="1">
      <alignment horizontal="right"/>
    </xf>
    <xf numFmtId="0" fontId="3" fillId="2" borderId="8" xfId="3" applyFont="1" applyFill="1" applyBorder="1" applyAlignment="1"/>
    <xf numFmtId="3" fontId="3" fillId="2" borderId="0" xfId="3" applyNumberFormat="1" applyFont="1" applyFill="1" applyAlignment="1">
      <alignment horizontal="left"/>
    </xf>
    <xf numFmtId="3" fontId="3" fillId="2" borderId="0" xfId="3" applyNumberFormat="1" applyFont="1" applyFill="1" applyAlignment="1">
      <alignment horizontal="right"/>
    </xf>
    <xf numFmtId="3" fontId="3" fillId="2" borderId="23" xfId="3" applyNumberFormat="1" applyFont="1" applyFill="1" applyBorder="1" applyAlignment="1">
      <alignment horizontal="right"/>
    </xf>
    <xf numFmtId="1" fontId="5" fillId="2" borderId="8" xfId="3" applyNumberFormat="1" applyFont="1" applyFill="1" applyBorder="1" applyAlignment="1">
      <alignment horizontal="left"/>
    </xf>
    <xf numFmtId="3" fontId="3" fillId="2" borderId="5" xfId="3" applyNumberFormat="1" applyFont="1" applyFill="1" applyBorder="1" applyAlignment="1">
      <alignment horizontal="left"/>
    </xf>
    <xf numFmtId="3" fontId="3" fillId="2" borderId="5" xfId="3" applyNumberFormat="1" applyFont="1" applyFill="1" applyBorder="1" applyAlignment="1">
      <alignment horizontal="right"/>
    </xf>
    <xf numFmtId="3" fontId="3" fillId="2" borderId="18" xfId="3" applyNumberFormat="1" applyFont="1" applyFill="1" applyBorder="1" applyAlignment="1">
      <alignment horizontal="right"/>
    </xf>
    <xf numFmtId="0" fontId="3" fillId="2" borderId="2" xfId="3" applyFont="1" applyFill="1" applyBorder="1" applyAlignment="1"/>
    <xf numFmtId="3" fontId="3" fillId="2" borderId="2" xfId="3" applyNumberFormat="1" applyFont="1" applyFill="1" applyBorder="1" applyAlignment="1">
      <alignment horizontal="right"/>
    </xf>
    <xf numFmtId="3" fontId="3" fillId="2" borderId="10" xfId="3" applyNumberFormat="1" applyFont="1" applyFill="1" applyBorder="1" applyAlignment="1">
      <alignment horizontal="left"/>
    </xf>
    <xf numFmtId="0" fontId="3" fillId="2" borderId="5" xfId="3" applyFont="1" applyFill="1" applyBorder="1" applyAlignment="1"/>
    <xf numFmtId="0" fontId="5" fillId="2" borderId="28" xfId="3" applyFont="1" applyFill="1" applyBorder="1" applyAlignment="1"/>
    <xf numFmtId="3" fontId="3" fillId="2" borderId="29" xfId="3" applyNumberFormat="1" applyFont="1" applyFill="1" applyBorder="1" applyAlignment="1">
      <alignment horizontal="left"/>
    </xf>
    <xf numFmtId="3" fontId="5" fillId="2" borderId="29" xfId="3" applyNumberFormat="1" applyFont="1" applyFill="1" applyBorder="1" applyAlignment="1">
      <alignment horizontal="right"/>
    </xf>
    <xf numFmtId="3" fontId="5" fillId="2" borderId="30" xfId="3" applyNumberFormat="1" applyFont="1" applyFill="1" applyBorder="1" applyAlignment="1">
      <alignment horizontal="right"/>
    </xf>
    <xf numFmtId="165" fontId="3" fillId="0" borderId="0" xfId="1" applyNumberFormat="1" applyFont="1" applyFill="1" applyBorder="1"/>
    <xf numFmtId="165" fontId="3" fillId="2" borderId="24" xfId="3" applyNumberFormat="1" applyFont="1" applyFill="1" applyBorder="1" applyAlignment="1">
      <alignment horizontal="center"/>
    </xf>
    <xf numFmtId="0" fontId="5" fillId="0" borderId="0" xfId="3" applyFont="1" applyAlignment="1">
      <alignment horizontal="right"/>
    </xf>
    <xf numFmtId="164" fontId="5" fillId="2" borderId="30" xfId="3" applyNumberFormat="1" applyFont="1" applyFill="1" applyBorder="1" applyAlignment="1">
      <alignment horizontal="right"/>
    </xf>
    <xf numFmtId="3" fontId="2" fillId="2" borderId="0" xfId="5" applyNumberFormat="1" applyFill="1" applyAlignment="1">
      <alignment horizontal="center"/>
    </xf>
    <xf numFmtId="0" fontId="3" fillId="2" borderId="37" xfId="3" applyFont="1" applyFill="1" applyBorder="1" applyAlignment="1">
      <alignment horizontal="center"/>
    </xf>
    <xf numFmtId="165" fontId="5" fillId="2" borderId="36" xfId="3" applyNumberFormat="1" applyFont="1" applyFill="1" applyBorder="1" applyAlignment="1">
      <alignment horizontal="center"/>
    </xf>
    <xf numFmtId="0" fontId="3" fillId="2" borderId="7" xfId="3" applyFont="1" applyFill="1" applyBorder="1" applyAlignment="1">
      <alignment horizontal="center"/>
    </xf>
    <xf numFmtId="165" fontId="5" fillId="2" borderId="15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5" fillId="2" borderId="10" xfId="3" applyFont="1" applyFill="1" applyBorder="1" applyAlignment="1"/>
    <xf numFmtId="3" fontId="5" fillId="2" borderId="5" xfId="3" applyNumberFormat="1" applyFont="1" applyFill="1" applyBorder="1" applyAlignment="1">
      <alignment horizontal="right"/>
    </xf>
    <xf numFmtId="3" fontId="5" fillId="2" borderId="38" xfId="3" applyNumberFormat="1" applyFont="1" applyFill="1" applyBorder="1" applyAlignment="1">
      <alignment horizontal="right"/>
    </xf>
    <xf numFmtId="3" fontId="5" fillId="2" borderId="39" xfId="3" applyNumberFormat="1" applyFont="1" applyFill="1" applyBorder="1" applyAlignment="1">
      <alignment horizontal="right"/>
    </xf>
    <xf numFmtId="164" fontId="5" fillId="0" borderId="40" xfId="3" applyNumberFormat="1" applyFont="1" applyBorder="1" applyAlignment="1">
      <alignment horizontal="right"/>
    </xf>
    <xf numFmtId="165" fontId="3" fillId="2" borderId="6" xfId="3" applyNumberFormat="1" applyFont="1" applyFill="1" applyBorder="1" applyAlignment="1">
      <alignment horizontal="center"/>
    </xf>
    <xf numFmtId="165" fontId="5" fillId="2" borderId="24" xfId="3" applyNumberFormat="1" applyFont="1" applyFill="1" applyBorder="1" applyAlignment="1">
      <alignment horizontal="center"/>
    </xf>
    <xf numFmtId="0" fontId="3" fillId="2" borderId="0" xfId="2" applyFont="1" applyFill="1"/>
    <xf numFmtId="3" fontId="10" fillId="0" borderId="0" xfId="0" applyNumberFormat="1" applyFont="1"/>
    <xf numFmtId="0" fontId="5" fillId="0" borderId="1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3" fillId="0" borderId="37" xfId="3" applyFont="1" applyFill="1" applyBorder="1" applyAlignment="1">
      <alignment horizontal="center"/>
    </xf>
    <xf numFmtId="3" fontId="3" fillId="0" borderId="33" xfId="3" applyNumberFormat="1" applyFont="1" applyFill="1" applyBorder="1" applyAlignment="1">
      <alignment horizontal="left"/>
    </xf>
    <xf numFmtId="3" fontId="3" fillId="0" borderId="34" xfId="3" applyNumberFormat="1" applyFont="1" applyFill="1" applyBorder="1" applyAlignment="1">
      <alignment horizontal="left"/>
    </xf>
    <xf numFmtId="3" fontId="10" fillId="0" borderId="0" xfId="0" applyNumberFormat="1" applyFont="1" applyFill="1"/>
    <xf numFmtId="3" fontId="3" fillId="0" borderId="34" xfId="3" applyNumberFormat="1" applyFont="1" applyFill="1" applyBorder="1" applyAlignment="1">
      <alignment horizontal="right"/>
    </xf>
    <xf numFmtId="164" fontId="3" fillId="0" borderId="35" xfId="3" applyNumberFormat="1" applyFont="1" applyFill="1" applyBorder="1" applyAlignment="1">
      <alignment horizontal="right"/>
    </xf>
    <xf numFmtId="165" fontId="5" fillId="0" borderId="36" xfId="3" applyNumberFormat="1" applyFont="1" applyFill="1" applyBorder="1" applyAlignment="1">
      <alignment horizontal="center"/>
    </xf>
    <xf numFmtId="0" fontId="3" fillId="0" borderId="0" xfId="2" applyFont="1" applyFill="1"/>
    <xf numFmtId="0" fontId="3" fillId="0" borderId="7" xfId="3" applyFont="1" applyFill="1" applyBorder="1" applyAlignment="1">
      <alignment horizontal="center"/>
    </xf>
    <xf numFmtId="0" fontId="3" fillId="0" borderId="8" xfId="3" applyFont="1" applyFill="1" applyBorder="1" applyAlignment="1"/>
    <xf numFmtId="3" fontId="3" fillId="0" borderId="0" xfId="3" applyNumberFormat="1" applyFont="1" applyFill="1" applyAlignment="1">
      <alignment horizontal="left"/>
    </xf>
    <xf numFmtId="3" fontId="3" fillId="0" borderId="0" xfId="3" applyNumberFormat="1" applyFont="1" applyFill="1" applyAlignment="1">
      <alignment horizontal="right"/>
    </xf>
    <xf numFmtId="3" fontId="3" fillId="0" borderId="23" xfId="3" applyNumberFormat="1" applyFont="1" applyFill="1" applyBorder="1" applyAlignment="1">
      <alignment horizontal="right"/>
    </xf>
    <xf numFmtId="165" fontId="5" fillId="0" borderId="24" xfId="3" applyNumberFormat="1" applyFont="1" applyFill="1" applyBorder="1" applyAlignment="1">
      <alignment horizontal="center"/>
    </xf>
    <xf numFmtId="0" fontId="5" fillId="0" borderId="7" xfId="3" applyFont="1" applyFill="1" applyBorder="1" applyAlignment="1">
      <alignment horizontal="center"/>
    </xf>
    <xf numFmtId="1" fontId="5" fillId="0" borderId="8" xfId="3" applyNumberFormat="1" applyFont="1" applyFill="1" applyBorder="1" applyAlignment="1">
      <alignment horizontal="left"/>
    </xf>
    <xf numFmtId="3" fontId="3" fillId="0" borderId="5" xfId="3" applyNumberFormat="1" applyFont="1" applyFill="1" applyBorder="1" applyAlignment="1">
      <alignment horizontal="left"/>
    </xf>
    <xf numFmtId="3" fontId="3" fillId="0" borderId="5" xfId="3" applyNumberFormat="1" applyFont="1" applyFill="1" applyBorder="1" applyAlignment="1">
      <alignment horizontal="right"/>
    </xf>
    <xf numFmtId="3" fontId="3" fillId="0" borderId="18" xfId="3" applyNumberFormat="1" applyFont="1" applyFill="1" applyBorder="1" applyAlignment="1">
      <alignment horizontal="right"/>
    </xf>
    <xf numFmtId="165" fontId="3" fillId="0" borderId="24" xfId="3" applyNumberFormat="1" applyFont="1" applyFill="1" applyBorder="1" applyAlignment="1">
      <alignment horizontal="center"/>
    </xf>
    <xf numFmtId="0" fontId="3" fillId="0" borderId="2" xfId="3" applyFont="1" applyFill="1" applyBorder="1" applyAlignment="1"/>
    <xf numFmtId="3" fontId="3" fillId="0" borderId="2" xfId="3" applyNumberFormat="1" applyFont="1" applyFill="1" applyBorder="1" applyAlignment="1">
      <alignment horizontal="right"/>
    </xf>
    <xf numFmtId="3" fontId="3" fillId="0" borderId="17" xfId="3" applyNumberFormat="1" applyFont="1" applyFill="1" applyBorder="1" applyAlignment="1">
      <alignment horizontal="right"/>
    </xf>
    <xf numFmtId="3" fontId="3" fillId="0" borderId="10" xfId="3" applyNumberFormat="1" applyFont="1" applyFill="1" applyBorder="1" applyAlignment="1">
      <alignment horizontal="left"/>
    </xf>
    <xf numFmtId="0" fontId="3" fillId="0" borderId="5" xfId="3" applyFont="1" applyFill="1" applyBorder="1" applyAlignment="1"/>
    <xf numFmtId="0" fontId="3" fillId="0" borderId="4" xfId="3" applyFont="1" applyFill="1" applyBorder="1" applyAlignment="1">
      <alignment horizontal="center"/>
    </xf>
    <xf numFmtId="0" fontId="5" fillId="0" borderId="10" xfId="3" applyFont="1" applyFill="1" applyBorder="1" applyAlignment="1"/>
    <xf numFmtId="3" fontId="5" fillId="0" borderId="5" xfId="3" applyNumberFormat="1" applyFont="1" applyFill="1" applyBorder="1" applyAlignment="1">
      <alignment horizontal="right"/>
    </xf>
    <xf numFmtId="3" fontId="5" fillId="0" borderId="38" xfId="3" applyNumberFormat="1" applyFont="1" applyFill="1" applyBorder="1" applyAlignment="1">
      <alignment horizontal="right"/>
    </xf>
    <xf numFmtId="3" fontId="5" fillId="0" borderId="39" xfId="3" applyNumberFormat="1" applyFont="1" applyFill="1" applyBorder="1" applyAlignment="1">
      <alignment horizontal="right"/>
    </xf>
    <xf numFmtId="164" fontId="5" fillId="0" borderId="40" xfId="3" applyNumberFormat="1" applyFont="1" applyFill="1" applyBorder="1" applyAlignment="1">
      <alignment horizontal="right"/>
    </xf>
    <xf numFmtId="165" fontId="3" fillId="0" borderId="6" xfId="3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7" fillId="0" borderId="0" xfId="2" applyFont="1" applyFill="1" applyAlignment="1">
      <alignment horizontal="right"/>
    </xf>
    <xf numFmtId="3" fontId="7" fillId="0" borderId="0" xfId="2" applyNumberFormat="1" applyFont="1" applyFill="1"/>
    <xf numFmtId="0" fontId="5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11" fillId="0" borderId="0" xfId="5" applyFont="1" applyFill="1"/>
    <xf numFmtId="0" fontId="12" fillId="0" borderId="0" xfId="6" applyFont="1" applyFill="1">
      <alignment vertical="top"/>
    </xf>
  </cellXfs>
  <cellStyles count="7">
    <cellStyle name="Comma 2" xfId="2" xr:uid="{B702C0F7-D86A-4B6A-9161-C09909DD8223}"/>
    <cellStyle name="Normal" xfId="0" builtinId="0"/>
    <cellStyle name="Normal 15" xfId="5" xr:uid="{71EF9144-B579-4DB3-ACB3-E18981A2EE4F}"/>
    <cellStyle name="Normal_a 2004 Extramural Programs Fact Book Pages" xfId="3" xr:uid="{773C7C91-3B7E-4CB4-8900-948975C9D4F4}"/>
    <cellStyle name="Normal_Extramural_02" xfId="6" xr:uid="{B1C7D017-3F34-4612-B3A3-3C229F4F67DD}"/>
    <cellStyle name="Percent" xfId="1" builtinId="5"/>
    <cellStyle name="Percent 2 2" xfId="4" xr:uid="{FB85B809-92F6-4F8E-9323-2BD92DF0F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63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7D7135F-1C85-4D27-9D6D-BF53A9CEF14D}"/>
            </a:ext>
          </a:extLst>
        </xdr:cNvPr>
        <xdr:cNvSpPr>
          <a:spLocks noChangeShapeType="1"/>
        </xdr:cNvSpPr>
      </xdr:nvSpPr>
      <xdr:spPr bwMode="auto">
        <a:xfrm>
          <a:off x="320040" y="944880"/>
          <a:ext cx="621030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</xdr:col>
      <xdr:colOff>695325</xdr:colOff>
      <xdr:row>49</xdr:row>
      <xdr:rowOff>19050</xdr:rowOff>
    </xdr:from>
    <xdr:to>
      <xdr:col>1</xdr:col>
      <xdr:colOff>695325</xdr:colOff>
      <xdr:row>49</xdr:row>
      <xdr:rowOff>19050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26F3D06-3F31-4B6A-B552-0D314A23E86C}"/>
            </a:ext>
          </a:extLst>
        </xdr:cNvPr>
        <xdr:cNvSpPr>
          <a:spLocks noChangeShapeType="1"/>
        </xdr:cNvSpPr>
      </xdr:nvSpPr>
      <xdr:spPr bwMode="auto">
        <a:xfrm>
          <a:off x="1017905" y="944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02CEE70-0E13-4344-A809-CBC3A5CE5EF9}"/>
            </a:ext>
          </a:extLst>
        </xdr:cNvPr>
        <xdr:cNvSpPr>
          <a:spLocks noChangeShapeType="1"/>
        </xdr:cNvSpPr>
      </xdr:nvSpPr>
      <xdr:spPr bwMode="auto">
        <a:xfrm>
          <a:off x="1127760" y="944880"/>
          <a:ext cx="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6E477AE-44EE-41B6-A4C8-7E027FE98FD6}"/>
            </a:ext>
          </a:extLst>
        </xdr:cNvPr>
        <xdr:cNvSpPr>
          <a:spLocks noChangeShapeType="1"/>
        </xdr:cNvSpPr>
      </xdr:nvSpPr>
      <xdr:spPr bwMode="auto">
        <a:xfrm>
          <a:off x="4259580" y="944880"/>
          <a:ext cx="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51</xdr:row>
      <xdr:rowOff>0</xdr:rowOff>
    </xdr:from>
    <xdr:to>
      <xdr:col>8</xdr:col>
      <xdr:colOff>0</xdr:colOff>
      <xdr:row>57</xdr:row>
      <xdr:rowOff>9525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7C54D95-413D-4F7D-9BEA-BF31BF1995AE}"/>
            </a:ext>
          </a:extLst>
        </xdr:cNvPr>
        <xdr:cNvSpPr>
          <a:spLocks noChangeShapeType="1"/>
        </xdr:cNvSpPr>
      </xdr:nvSpPr>
      <xdr:spPr bwMode="auto">
        <a:xfrm>
          <a:off x="5867400" y="944880"/>
          <a:ext cx="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1</xdr:col>
      <xdr:colOff>695325</xdr:colOff>
      <xdr:row>57</xdr:row>
      <xdr:rowOff>19050</xdr:rowOff>
    </xdr:from>
    <xdr:to>
      <xdr:col>1</xdr:col>
      <xdr:colOff>695325</xdr:colOff>
      <xdr:row>57</xdr:row>
      <xdr:rowOff>19050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A025B51-C3C2-4885-97E8-CEFE011FE27E}"/>
            </a:ext>
          </a:extLst>
        </xdr:cNvPr>
        <xdr:cNvSpPr>
          <a:spLocks noChangeShapeType="1"/>
        </xdr:cNvSpPr>
      </xdr:nvSpPr>
      <xdr:spPr bwMode="auto">
        <a:xfrm>
          <a:off x="1017905" y="944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4%20Fact%20Book/Extramural%20Programs/OEFIA%20FY24%20FACT%20Book%20-%2001222025.xlsx" TargetMode="External"/><Relationship Id="rId1" Type="http://schemas.openxmlformats.org/officeDocument/2006/relationships/externalLinkPath" Target="OEFIA%20FY24%20FACT%20Book%20-%20012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OEFIA Detail"/>
      <sheetName val="Actuals; Direct"/>
      <sheetName val="Actuals; Serology"/>
      <sheetName val="Actuals; Cures 2018"/>
      <sheetName val="Actuals; Cures 2019"/>
      <sheetName val="Actuals; Cures 2020"/>
      <sheetName val="Actuals; Cures 2021"/>
      <sheetName val="Actuals; Cures 2022"/>
      <sheetName val="Actuals; Cures 2023"/>
      <sheetName val="Actuals; Cures 2024"/>
      <sheetName val="Actuals; Cures Total"/>
      <sheetName val="Actuals; Total"/>
      <sheetName val="Actuals; NRS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>
        <row r="31">
          <cell r="O31">
            <v>4316</v>
          </cell>
          <cell r="P31">
            <v>2174188214</v>
          </cell>
        </row>
        <row r="42">
          <cell r="C42">
            <v>1177</v>
          </cell>
          <cell r="D42">
            <v>608277732</v>
          </cell>
          <cell r="E42">
            <v>145</v>
          </cell>
          <cell r="F42">
            <v>100450368</v>
          </cell>
          <cell r="G42">
            <v>3</v>
          </cell>
          <cell r="H42">
            <v>515040</v>
          </cell>
          <cell r="Q42">
            <v>4414</v>
          </cell>
          <cell r="R42">
            <v>2311368856</v>
          </cell>
          <cell r="T42">
            <v>5739</v>
          </cell>
          <cell r="U42">
            <v>3020611996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E0611-BBA2-429F-B3F5-90CAD5B1471F}">
  <dimension ref="A1:U196"/>
  <sheetViews>
    <sheetView showGridLines="0" tabSelected="1" showWhiteSpace="0" topLeftCell="A2" zoomScaleNormal="100" zoomScaleSheetLayoutView="100" workbookViewId="0">
      <selection activeCell="K198" sqref="K198"/>
    </sheetView>
  </sheetViews>
  <sheetFormatPr defaultColWidth="9.453125" defaultRowHeight="10" x14ac:dyDescent="0.2"/>
  <cols>
    <col min="1" max="1" width="4.54296875" style="1" customWidth="1"/>
    <col min="2" max="2" width="11.54296875" style="2" customWidth="1"/>
    <col min="3" max="3" width="12.453125" style="1" customWidth="1"/>
    <col min="4" max="4" width="13" style="1" customWidth="1"/>
    <col min="5" max="5" width="6.453125" style="1" customWidth="1"/>
    <col min="6" max="6" width="13" style="1" customWidth="1"/>
    <col min="7" max="7" width="10.54296875" style="1" customWidth="1"/>
    <col min="8" max="8" width="12.453125" style="1" customWidth="1"/>
    <col min="9" max="9" width="9.453125" style="2" customWidth="1"/>
    <col min="10" max="10" width="6.453125" style="1" hidden="1" customWidth="1"/>
    <col min="11" max="11" width="25.54296875" style="1" customWidth="1"/>
    <col min="12" max="12" width="11.453125" style="1" customWidth="1"/>
    <col min="13" max="13" width="5.54296875" style="1" customWidth="1"/>
    <col min="14" max="14" width="10.54296875" style="1" customWidth="1"/>
    <col min="15" max="15" width="9.1796875" style="1" customWidth="1"/>
    <col min="16" max="16" width="6.54296875" style="1" customWidth="1"/>
    <col min="17" max="17" width="9.1796875" style="1" customWidth="1"/>
    <col min="18" max="16384" width="9.453125" style="1"/>
  </cols>
  <sheetData>
    <row r="1" spans="1:18" hidden="1" x14ac:dyDescent="0.2"/>
    <row r="2" spans="1:18" ht="15.75" customHeight="1" x14ac:dyDescent="0.4">
      <c r="A2" s="3" t="s">
        <v>0</v>
      </c>
      <c r="C2" s="4"/>
      <c r="L2" s="4"/>
      <c r="M2" s="4"/>
      <c r="R2" s="5"/>
    </row>
    <row r="3" spans="1:18" ht="15.75" customHeight="1" x14ac:dyDescent="0.4">
      <c r="A3" s="3" t="s">
        <v>1</v>
      </c>
      <c r="C3" s="4"/>
    </row>
    <row r="4" spans="1:18" ht="9.75" customHeight="1" x14ac:dyDescent="0.2">
      <c r="A4" s="6" t="s">
        <v>2</v>
      </c>
    </row>
    <row r="5" spans="1:18" ht="9.75" customHeight="1" x14ac:dyDescent="0.2">
      <c r="B5" s="1"/>
    </row>
    <row r="6" spans="1:18" ht="10.5" customHeight="1" x14ac:dyDescent="0.25">
      <c r="B6" s="144" t="s">
        <v>3</v>
      </c>
      <c r="C6" s="146" t="s">
        <v>4</v>
      </c>
      <c r="D6" s="146"/>
      <c r="E6" s="7" t="s">
        <v>5</v>
      </c>
      <c r="F6" s="8"/>
      <c r="G6" s="146" t="s">
        <v>6</v>
      </c>
      <c r="H6" s="146"/>
      <c r="I6" s="9" t="s">
        <v>7</v>
      </c>
      <c r="J6" s="4"/>
    </row>
    <row r="7" spans="1:18" ht="0.75" customHeight="1" x14ac:dyDescent="0.25">
      <c r="B7" s="145"/>
      <c r="C7" s="147"/>
      <c r="D7" s="147"/>
      <c r="E7" s="10" t="s">
        <v>8</v>
      </c>
      <c r="F7" s="10" t="s">
        <v>9</v>
      </c>
      <c r="G7" s="10" t="s">
        <v>8</v>
      </c>
      <c r="H7" s="10" t="s">
        <v>9</v>
      </c>
      <c r="I7" s="11" t="s">
        <v>10</v>
      </c>
      <c r="J7" s="12"/>
    </row>
    <row r="8" spans="1:18" ht="10.4" hidden="1" customHeight="1" x14ac:dyDescent="0.2">
      <c r="B8" s="13"/>
      <c r="C8" s="14" t="s">
        <v>11</v>
      </c>
      <c r="D8" s="1" t="s">
        <v>12</v>
      </c>
      <c r="E8" s="1">
        <v>2195</v>
      </c>
      <c r="F8" s="1">
        <v>512665</v>
      </c>
      <c r="G8" s="14">
        <v>513</v>
      </c>
      <c r="H8" s="1">
        <v>102364</v>
      </c>
      <c r="I8" s="15"/>
      <c r="J8" s="12"/>
    </row>
    <row r="9" spans="1:18" ht="10.4" hidden="1" customHeight="1" x14ac:dyDescent="0.2">
      <c r="B9" s="13"/>
      <c r="C9" s="14"/>
      <c r="D9" s="1" t="s">
        <v>13</v>
      </c>
      <c r="E9" s="1">
        <v>837</v>
      </c>
      <c r="F9" s="1">
        <v>286858</v>
      </c>
      <c r="G9" s="14">
        <v>323</v>
      </c>
      <c r="H9" s="1">
        <v>94231</v>
      </c>
      <c r="I9" s="15"/>
      <c r="J9" s="12"/>
    </row>
    <row r="10" spans="1:18" ht="10.4" hidden="1" customHeight="1" x14ac:dyDescent="0.25">
      <c r="B10" s="16">
        <f>'[2]OEFIA Detail'!O31</f>
        <v>4316</v>
      </c>
      <c r="C10" s="17">
        <f>'[2]OEFIA Detail'!P31</f>
        <v>2174188214</v>
      </c>
      <c r="D10" s="18" t="s">
        <v>14</v>
      </c>
      <c r="E10" s="18">
        <v>8</v>
      </c>
      <c r="F10" s="18">
        <v>1161</v>
      </c>
      <c r="G10" s="19">
        <v>4</v>
      </c>
      <c r="H10" s="18">
        <v>421</v>
      </c>
      <c r="I10" s="15"/>
      <c r="J10" s="12"/>
    </row>
    <row r="11" spans="1:18" ht="10.4" hidden="1" customHeight="1" x14ac:dyDescent="0.2">
      <c r="B11" s="13"/>
      <c r="C11" s="14"/>
      <c r="D11" s="1" t="s">
        <v>15</v>
      </c>
      <c r="E11" s="1">
        <v>3040</v>
      </c>
      <c r="F11" s="1">
        <v>800684</v>
      </c>
      <c r="G11" s="14">
        <v>840</v>
      </c>
      <c r="H11" s="1">
        <v>197016</v>
      </c>
      <c r="I11" s="15">
        <v>0.27631578947368424</v>
      </c>
      <c r="J11" s="12"/>
    </row>
    <row r="12" spans="1:18" ht="10.4" hidden="1" customHeight="1" x14ac:dyDescent="0.2">
      <c r="B12" s="13"/>
      <c r="C12" s="19" t="s">
        <v>16</v>
      </c>
      <c r="D12" s="18"/>
      <c r="E12" s="18"/>
      <c r="F12" s="18"/>
      <c r="G12" s="19">
        <v>2207</v>
      </c>
      <c r="H12" s="18">
        <v>594532</v>
      </c>
      <c r="I12" s="15"/>
      <c r="J12" s="12"/>
    </row>
    <row r="13" spans="1:18" ht="10.4" hidden="1" customHeight="1" x14ac:dyDescent="0.25">
      <c r="B13" s="20"/>
      <c r="C13" s="21" t="s">
        <v>17</v>
      </c>
      <c r="D13" s="22"/>
      <c r="E13" s="23"/>
      <c r="F13" s="23"/>
      <c r="G13" s="24">
        <v>3047</v>
      </c>
      <c r="H13" s="23">
        <v>791548</v>
      </c>
      <c r="I13" s="25"/>
      <c r="J13" s="12"/>
    </row>
    <row r="14" spans="1:18" ht="10.4" hidden="1" customHeight="1" x14ac:dyDescent="0.2">
      <c r="B14" s="13"/>
      <c r="C14" s="14" t="s">
        <v>11</v>
      </c>
      <c r="D14" s="1" t="s">
        <v>12</v>
      </c>
      <c r="E14" s="1">
        <v>3173</v>
      </c>
      <c r="F14" s="26">
        <v>746912</v>
      </c>
      <c r="G14" s="14">
        <v>644</v>
      </c>
      <c r="H14" s="26">
        <v>114227</v>
      </c>
      <c r="I14" s="15"/>
    </row>
    <row r="15" spans="1:18" ht="10.4" hidden="1" customHeight="1" x14ac:dyDescent="0.2">
      <c r="B15" s="13"/>
      <c r="C15" s="14"/>
      <c r="D15" s="1" t="s">
        <v>13</v>
      </c>
      <c r="E15" s="1">
        <v>891</v>
      </c>
      <c r="F15" s="27">
        <v>328657</v>
      </c>
      <c r="G15" s="14">
        <v>340</v>
      </c>
      <c r="H15" s="27">
        <v>107949</v>
      </c>
      <c r="I15" s="15"/>
    </row>
    <row r="16" spans="1:18" ht="10.4" hidden="1" customHeight="1" x14ac:dyDescent="0.25">
      <c r="B16" s="16" t="s">
        <v>18</v>
      </c>
      <c r="C16" s="17"/>
      <c r="D16" s="18" t="s">
        <v>14</v>
      </c>
      <c r="E16" s="18">
        <v>75</v>
      </c>
      <c r="F16" s="28">
        <v>8554</v>
      </c>
      <c r="G16" s="19">
        <v>7</v>
      </c>
      <c r="H16" s="28">
        <v>1698</v>
      </c>
      <c r="I16" s="15"/>
    </row>
    <row r="17" spans="2:12" ht="10.4" hidden="1" customHeight="1" x14ac:dyDescent="0.2">
      <c r="B17" s="13"/>
      <c r="C17" s="14"/>
      <c r="D17" s="1" t="s">
        <v>15</v>
      </c>
      <c r="E17" s="1">
        <v>4139</v>
      </c>
      <c r="F17" s="27">
        <v>1084123</v>
      </c>
      <c r="G17" s="14">
        <v>991</v>
      </c>
      <c r="H17" s="27">
        <v>223874</v>
      </c>
      <c r="I17" s="15">
        <v>0.23942981396472579</v>
      </c>
    </row>
    <row r="18" spans="2:12" ht="10.4" hidden="1" customHeight="1" x14ac:dyDescent="0.2">
      <c r="B18" s="13"/>
      <c r="C18" s="19" t="s">
        <v>16</v>
      </c>
      <c r="D18" s="18"/>
      <c r="E18" s="18"/>
      <c r="F18" s="28"/>
      <c r="G18" s="19">
        <v>2346</v>
      </c>
      <c r="H18" s="28">
        <v>692436</v>
      </c>
      <c r="I18" s="15"/>
    </row>
    <row r="19" spans="2:12" ht="10.4" hidden="1" customHeight="1" x14ac:dyDescent="0.25">
      <c r="B19" s="20"/>
      <c r="C19" s="21" t="s">
        <v>17</v>
      </c>
      <c r="D19" s="22"/>
      <c r="E19" s="23"/>
      <c r="F19" s="29"/>
      <c r="G19" s="24">
        <v>3337</v>
      </c>
      <c r="H19" s="29">
        <v>916310</v>
      </c>
      <c r="I19" s="25"/>
      <c r="J19" s="18"/>
    </row>
    <row r="20" spans="2:12" ht="10.4" hidden="1" customHeight="1" x14ac:dyDescent="0.2">
      <c r="B20" s="13"/>
      <c r="C20" s="14" t="s">
        <v>11</v>
      </c>
      <c r="D20" s="1" t="s">
        <v>12</v>
      </c>
      <c r="E20" s="1">
        <v>3643</v>
      </c>
      <c r="F20" s="26">
        <v>787824</v>
      </c>
      <c r="G20" s="14">
        <v>657</v>
      </c>
      <c r="H20" s="26">
        <v>118403</v>
      </c>
      <c r="I20" s="15"/>
    </row>
    <row r="21" spans="2:12" ht="10.4" hidden="1" customHeight="1" x14ac:dyDescent="0.2">
      <c r="B21" s="13"/>
      <c r="C21" s="14"/>
      <c r="D21" s="1" t="s">
        <v>13</v>
      </c>
      <c r="E21" s="1">
        <v>935</v>
      </c>
      <c r="F21" s="27">
        <v>342068</v>
      </c>
      <c r="G21" s="14">
        <v>308</v>
      </c>
      <c r="H21" s="27">
        <v>110723</v>
      </c>
      <c r="I21" s="15"/>
    </row>
    <row r="22" spans="2:12" ht="10.4" hidden="1" customHeight="1" x14ac:dyDescent="0.25">
      <c r="B22" s="30">
        <v>1994</v>
      </c>
      <c r="C22" s="31"/>
      <c r="D22" s="18" t="s">
        <v>14</v>
      </c>
      <c r="E22" s="18">
        <v>20</v>
      </c>
      <c r="F22" s="28">
        <v>3311</v>
      </c>
      <c r="G22" s="19">
        <v>4</v>
      </c>
      <c r="H22" s="28">
        <v>733</v>
      </c>
      <c r="I22" s="15"/>
    </row>
    <row r="23" spans="2:12" ht="10.4" hidden="1" customHeight="1" x14ac:dyDescent="0.2">
      <c r="B23" s="13"/>
      <c r="C23" s="14"/>
      <c r="D23" s="1" t="s">
        <v>15</v>
      </c>
      <c r="E23" s="1">
        <v>4598</v>
      </c>
      <c r="F23" s="27">
        <v>1133203</v>
      </c>
      <c r="G23" s="14">
        <v>969</v>
      </c>
      <c r="H23" s="27">
        <v>229859</v>
      </c>
      <c r="I23" s="15">
        <v>0.21074380165289255</v>
      </c>
    </row>
    <row r="24" spans="2:12" ht="10.4" hidden="1" customHeight="1" x14ac:dyDescent="0.2">
      <c r="B24" s="13"/>
      <c r="C24" s="19" t="s">
        <v>16</v>
      </c>
      <c r="D24" s="18"/>
      <c r="E24" s="18"/>
      <c r="F24" s="28"/>
      <c r="G24" s="19">
        <v>2436</v>
      </c>
      <c r="H24" s="28">
        <v>704665</v>
      </c>
      <c r="I24" s="15"/>
    </row>
    <row r="25" spans="2:12" ht="10.4" hidden="1" customHeight="1" x14ac:dyDescent="0.25">
      <c r="B25" s="20"/>
      <c r="C25" s="21" t="s">
        <v>17</v>
      </c>
      <c r="D25" s="22"/>
      <c r="E25" s="23"/>
      <c r="F25" s="29"/>
      <c r="G25" s="24">
        <v>3405</v>
      </c>
      <c r="H25" s="29">
        <v>934524</v>
      </c>
      <c r="I25" s="25"/>
      <c r="J25" s="18"/>
    </row>
    <row r="26" spans="2:12" ht="10.4" hidden="1" customHeight="1" x14ac:dyDescent="0.2">
      <c r="B26" s="13"/>
      <c r="C26" s="14" t="s">
        <v>11</v>
      </c>
      <c r="D26" s="1" t="s">
        <v>12</v>
      </c>
      <c r="E26" s="1">
        <v>3345</v>
      </c>
      <c r="F26" s="26">
        <v>789560</v>
      </c>
      <c r="G26" s="14">
        <v>645</v>
      </c>
      <c r="H26" s="26">
        <v>119760</v>
      </c>
      <c r="I26" s="15"/>
      <c r="L26" s="1" t="s">
        <v>19</v>
      </c>
    </row>
    <row r="27" spans="2:12" ht="10.4" hidden="1" customHeight="1" x14ac:dyDescent="0.2">
      <c r="B27" s="13"/>
      <c r="C27" s="14"/>
      <c r="D27" s="1" t="s">
        <v>13</v>
      </c>
      <c r="E27" s="1">
        <v>1048</v>
      </c>
      <c r="F27" s="27">
        <v>403577</v>
      </c>
      <c r="G27" s="14">
        <v>375</v>
      </c>
      <c r="H27" s="27">
        <v>127065</v>
      </c>
      <c r="I27" s="15"/>
    </row>
    <row r="28" spans="2:12" ht="10.4" hidden="1" customHeight="1" x14ac:dyDescent="0.25">
      <c r="B28" s="30">
        <v>1995</v>
      </c>
      <c r="C28" s="31"/>
      <c r="D28" s="18" t="s">
        <v>14</v>
      </c>
      <c r="E28" s="18">
        <v>21</v>
      </c>
      <c r="F28" s="28">
        <v>7502</v>
      </c>
      <c r="G28" s="19">
        <v>10</v>
      </c>
      <c r="H28" s="28">
        <v>1537</v>
      </c>
      <c r="I28" s="15"/>
    </row>
    <row r="29" spans="2:12" ht="10.5" hidden="1" customHeight="1" x14ac:dyDescent="0.2">
      <c r="B29" s="13"/>
      <c r="C29" s="14"/>
      <c r="D29" s="1" t="s">
        <v>15</v>
      </c>
      <c r="E29" s="1">
        <v>4414</v>
      </c>
      <c r="F29" s="27">
        <v>1200639</v>
      </c>
      <c r="G29" s="14">
        <v>1030</v>
      </c>
      <c r="H29" s="27">
        <v>248362</v>
      </c>
      <c r="I29" s="15">
        <v>0.23334843679202538</v>
      </c>
    </row>
    <row r="30" spans="2:12" ht="10.4" hidden="1" customHeight="1" x14ac:dyDescent="0.2">
      <c r="B30" s="13"/>
      <c r="C30" s="14" t="s">
        <v>16</v>
      </c>
      <c r="F30" s="27"/>
      <c r="G30" s="14">
        <v>2333</v>
      </c>
      <c r="H30" s="27">
        <v>704374</v>
      </c>
      <c r="I30" s="15"/>
    </row>
    <row r="31" spans="2:12" ht="3.75" hidden="1" customHeight="1" x14ac:dyDescent="0.25">
      <c r="B31" s="13"/>
      <c r="C31" s="1" t="s">
        <v>17</v>
      </c>
      <c r="E31" s="4"/>
      <c r="F31" s="32"/>
      <c r="G31" s="4">
        <v>3363</v>
      </c>
      <c r="H31" s="32">
        <v>952736</v>
      </c>
      <c r="I31" s="33"/>
    </row>
    <row r="32" spans="2:12" ht="6.75" hidden="1" customHeight="1" x14ac:dyDescent="0.2">
      <c r="B32" s="13"/>
      <c r="C32" s="14" t="s">
        <v>11</v>
      </c>
      <c r="D32" s="1" t="s">
        <v>12</v>
      </c>
      <c r="E32" s="1">
        <v>3328</v>
      </c>
      <c r="F32" s="26">
        <v>828653</v>
      </c>
      <c r="G32" s="14">
        <v>815</v>
      </c>
      <c r="H32" s="26">
        <v>160763</v>
      </c>
      <c r="I32" s="15"/>
    </row>
    <row r="33" spans="2:10" ht="10.4" hidden="1" customHeight="1" x14ac:dyDescent="0.2">
      <c r="B33" s="13"/>
      <c r="C33" s="14"/>
      <c r="D33" s="1" t="s">
        <v>13</v>
      </c>
      <c r="E33" s="1">
        <v>815</v>
      </c>
      <c r="F33" s="27">
        <v>354054</v>
      </c>
      <c r="G33" s="14">
        <v>392</v>
      </c>
      <c r="H33" s="27">
        <v>146912</v>
      </c>
      <c r="I33" s="15"/>
    </row>
    <row r="34" spans="2:10" ht="10.4" hidden="1" customHeight="1" x14ac:dyDescent="0.25">
      <c r="B34" s="30">
        <v>1997</v>
      </c>
      <c r="C34" s="31"/>
      <c r="D34" s="18" t="s">
        <v>14</v>
      </c>
      <c r="E34" s="18">
        <v>14</v>
      </c>
      <c r="F34" s="28">
        <v>3136</v>
      </c>
      <c r="G34" s="19">
        <v>5</v>
      </c>
      <c r="H34" s="28">
        <v>755</v>
      </c>
      <c r="I34" s="15"/>
    </row>
    <row r="35" spans="2:10" ht="10.4" hidden="1" customHeight="1" x14ac:dyDescent="0.2">
      <c r="B35" s="13"/>
      <c r="C35" s="14"/>
      <c r="D35" s="1" t="s">
        <v>15</v>
      </c>
      <c r="E35" s="1">
        <v>4157</v>
      </c>
      <c r="F35" s="27">
        <v>1185843</v>
      </c>
      <c r="G35" s="14">
        <v>1212</v>
      </c>
      <c r="H35" s="27">
        <v>308430</v>
      </c>
      <c r="I35" s="15">
        <v>0.29155641087322587</v>
      </c>
    </row>
    <row r="36" spans="2:10" ht="10.4" hidden="1" customHeight="1" x14ac:dyDescent="0.2">
      <c r="B36" s="13"/>
      <c r="C36" s="19" t="s">
        <v>16</v>
      </c>
      <c r="D36" s="18"/>
      <c r="E36" s="18"/>
      <c r="F36" s="28"/>
      <c r="G36" s="19">
        <v>2532</v>
      </c>
      <c r="H36" s="28">
        <v>814885</v>
      </c>
      <c r="I36" s="15"/>
    </row>
    <row r="37" spans="2:10" ht="10.4" hidden="1" customHeight="1" x14ac:dyDescent="0.25">
      <c r="B37" s="20"/>
      <c r="C37" s="21" t="s">
        <v>17</v>
      </c>
      <c r="D37" s="22"/>
      <c r="E37" s="23"/>
      <c r="F37" s="29"/>
      <c r="G37" s="24">
        <v>3744</v>
      </c>
      <c r="H37" s="29">
        <v>1123315</v>
      </c>
      <c r="I37" s="25"/>
      <c r="J37" s="18"/>
    </row>
    <row r="38" spans="2:10" ht="10.4" hidden="1" customHeight="1" x14ac:dyDescent="0.2">
      <c r="B38" s="13"/>
      <c r="C38" s="14" t="s">
        <v>11</v>
      </c>
      <c r="D38" s="1" t="s">
        <v>12</v>
      </c>
      <c r="E38" s="1">
        <v>3054</v>
      </c>
      <c r="F38" s="26">
        <v>797477</v>
      </c>
      <c r="G38" s="14">
        <v>847</v>
      </c>
      <c r="H38" s="26">
        <v>189746</v>
      </c>
      <c r="I38" s="15"/>
    </row>
    <row r="39" spans="2:10" ht="10.4" hidden="1" customHeight="1" x14ac:dyDescent="0.2">
      <c r="B39" s="13"/>
      <c r="C39" s="14"/>
      <c r="D39" s="1" t="s">
        <v>13</v>
      </c>
      <c r="E39" s="1">
        <v>697</v>
      </c>
      <c r="F39" s="27">
        <v>283562</v>
      </c>
      <c r="G39" s="14">
        <v>382</v>
      </c>
      <c r="H39" s="27">
        <v>137764</v>
      </c>
      <c r="I39" s="15"/>
    </row>
    <row r="40" spans="2:10" ht="10.4" hidden="1" customHeight="1" x14ac:dyDescent="0.25">
      <c r="B40" s="30">
        <v>1998</v>
      </c>
      <c r="C40" s="31"/>
      <c r="D40" s="18" t="s">
        <v>14</v>
      </c>
      <c r="E40" s="18">
        <v>18</v>
      </c>
      <c r="F40" s="28">
        <v>4299</v>
      </c>
      <c r="G40" s="19">
        <v>6</v>
      </c>
      <c r="H40" s="28">
        <v>1421</v>
      </c>
      <c r="I40" s="15"/>
    </row>
    <row r="41" spans="2:10" ht="10.4" hidden="1" customHeight="1" x14ac:dyDescent="0.2">
      <c r="B41" s="13"/>
      <c r="C41" s="14"/>
      <c r="D41" s="1" t="s">
        <v>15</v>
      </c>
      <c r="E41" s="1">
        <v>3769</v>
      </c>
      <c r="F41" s="27">
        <v>1085338</v>
      </c>
      <c r="G41" s="14">
        <v>1235</v>
      </c>
      <c r="H41" s="27">
        <v>328931</v>
      </c>
      <c r="I41" s="15">
        <v>0.32767312284425576</v>
      </c>
    </row>
    <row r="42" spans="2:10" ht="10.4" hidden="1" customHeight="1" x14ac:dyDescent="0.2">
      <c r="B42" s="13"/>
      <c r="C42" s="14" t="s">
        <v>16</v>
      </c>
      <c r="F42" s="27"/>
      <c r="G42" s="14">
        <v>2723</v>
      </c>
      <c r="H42" s="27">
        <v>901845</v>
      </c>
      <c r="I42" s="15"/>
    </row>
    <row r="43" spans="2:10" ht="12.75" hidden="1" customHeight="1" x14ac:dyDescent="0.25">
      <c r="B43" s="13"/>
      <c r="C43" s="1" t="s">
        <v>17</v>
      </c>
      <c r="E43" s="4"/>
      <c r="F43" s="32"/>
      <c r="G43" s="4">
        <v>3958</v>
      </c>
      <c r="H43" s="32">
        <v>1230776</v>
      </c>
      <c r="I43" s="33"/>
      <c r="J43" s="18"/>
    </row>
    <row r="44" spans="2:10" ht="10.4" hidden="1" customHeight="1" x14ac:dyDescent="0.2">
      <c r="B44" s="13"/>
      <c r="C44" s="14" t="s">
        <v>11</v>
      </c>
      <c r="D44" s="1" t="s">
        <v>12</v>
      </c>
      <c r="E44" s="1">
        <v>4116</v>
      </c>
      <c r="F44" s="26">
        <v>1253002</v>
      </c>
      <c r="G44" s="14">
        <v>957</v>
      </c>
      <c r="H44" s="26">
        <v>251628</v>
      </c>
      <c r="I44" s="34"/>
    </row>
    <row r="45" spans="2:10" ht="9.75" hidden="1" customHeight="1" x14ac:dyDescent="0.2">
      <c r="B45" s="13"/>
      <c r="C45" s="14"/>
      <c r="D45" s="1" t="s">
        <v>13</v>
      </c>
      <c r="E45" s="1">
        <v>839</v>
      </c>
      <c r="F45" s="27">
        <v>435207</v>
      </c>
      <c r="G45" s="14">
        <v>392</v>
      </c>
      <c r="H45" s="27">
        <v>175908</v>
      </c>
      <c r="I45" s="34"/>
    </row>
    <row r="46" spans="2:10" ht="10.4" hidden="1" customHeight="1" x14ac:dyDescent="0.25">
      <c r="B46" s="30">
        <v>2000</v>
      </c>
      <c r="C46" s="31"/>
      <c r="D46" s="18" t="s">
        <v>14</v>
      </c>
      <c r="E46" s="18">
        <v>11</v>
      </c>
      <c r="F46" s="28">
        <v>2379</v>
      </c>
      <c r="G46" s="19">
        <v>2</v>
      </c>
      <c r="H46" s="28">
        <v>231</v>
      </c>
      <c r="I46" s="34"/>
    </row>
    <row r="47" spans="2:10" ht="10.4" hidden="1" customHeight="1" x14ac:dyDescent="0.2">
      <c r="B47" s="13"/>
      <c r="C47" s="14"/>
      <c r="D47" s="8" t="s">
        <v>15</v>
      </c>
      <c r="E47" s="8">
        <v>4966</v>
      </c>
      <c r="F47" s="35">
        <v>1690588</v>
      </c>
      <c r="G47" s="36">
        <v>1351</v>
      </c>
      <c r="H47" s="37">
        <v>427767</v>
      </c>
      <c r="I47" s="34">
        <v>0.27204993958920659</v>
      </c>
    </row>
    <row r="48" spans="2:10" ht="10.4" hidden="1" customHeight="1" x14ac:dyDescent="0.2">
      <c r="B48" s="13"/>
      <c r="C48" s="19" t="s">
        <v>16</v>
      </c>
      <c r="D48" s="18"/>
      <c r="E48" s="18"/>
      <c r="F48" s="28"/>
      <c r="G48" s="19">
        <v>3175</v>
      </c>
      <c r="H48" s="38">
        <v>1100234</v>
      </c>
      <c r="I48" s="34"/>
    </row>
    <row r="49" spans="2:12" ht="10.4" hidden="1" customHeight="1" x14ac:dyDescent="0.25">
      <c r="B49" s="13"/>
      <c r="C49" s="14" t="s">
        <v>17</v>
      </c>
      <c r="E49" s="4"/>
      <c r="F49" s="32"/>
      <c r="G49" s="17">
        <v>4526</v>
      </c>
      <c r="H49" s="32">
        <v>1528001</v>
      </c>
      <c r="I49" s="34"/>
    </row>
    <row r="50" spans="2:12" ht="10.4" hidden="1" customHeight="1" x14ac:dyDescent="0.2">
      <c r="B50" s="39"/>
      <c r="C50" s="36" t="s">
        <v>11</v>
      </c>
      <c r="D50" s="8" t="s">
        <v>12</v>
      </c>
      <c r="E50" s="8">
        <v>4342</v>
      </c>
      <c r="F50" s="40">
        <v>1374538</v>
      </c>
      <c r="G50" s="36">
        <v>1050</v>
      </c>
      <c r="H50" s="40">
        <v>290707</v>
      </c>
      <c r="I50" s="41"/>
    </row>
    <row r="51" spans="2:12" ht="10.4" hidden="1" customHeight="1" x14ac:dyDescent="0.2">
      <c r="B51" s="13"/>
      <c r="C51" s="14"/>
      <c r="D51" s="1" t="s">
        <v>13</v>
      </c>
      <c r="E51" s="1">
        <v>856</v>
      </c>
      <c r="F51" s="27">
        <v>437455</v>
      </c>
      <c r="G51" s="14">
        <v>372</v>
      </c>
      <c r="H51" s="27">
        <v>173722</v>
      </c>
      <c r="I51" s="34"/>
    </row>
    <row r="52" spans="2:12" ht="10.4" hidden="1" customHeight="1" x14ac:dyDescent="0.25">
      <c r="B52" s="16">
        <v>2001</v>
      </c>
      <c r="C52" s="31"/>
      <c r="D52" s="18" t="s">
        <v>14</v>
      </c>
      <c r="E52" s="18">
        <v>29</v>
      </c>
      <c r="F52" s="28">
        <v>11108</v>
      </c>
      <c r="G52" s="19">
        <v>6</v>
      </c>
      <c r="H52" s="28">
        <v>1214</v>
      </c>
      <c r="I52" s="34"/>
    </row>
    <row r="53" spans="2:12" ht="10.4" hidden="1" customHeight="1" x14ac:dyDescent="0.2">
      <c r="B53" s="13"/>
      <c r="C53" s="14"/>
      <c r="D53" s="8" t="s">
        <v>15</v>
      </c>
      <c r="E53" s="8">
        <v>5227</v>
      </c>
      <c r="F53" s="35">
        <v>1823101</v>
      </c>
      <c r="G53" s="36">
        <v>1428</v>
      </c>
      <c r="H53" s="37">
        <v>465643</v>
      </c>
      <c r="I53" s="34">
        <v>0.27319686244499714</v>
      </c>
    </row>
    <row r="54" spans="2:12" ht="10.4" hidden="1" customHeight="1" x14ac:dyDescent="0.2">
      <c r="B54" s="13"/>
      <c r="C54" s="19" t="s">
        <v>16</v>
      </c>
      <c r="D54" s="18"/>
      <c r="E54" s="18"/>
      <c r="F54" s="28"/>
      <c r="G54" s="19">
        <v>3267</v>
      </c>
      <c r="H54" s="38">
        <v>1213098</v>
      </c>
      <c r="I54" s="42"/>
    </row>
    <row r="55" spans="2:12" ht="10.4" hidden="1" customHeight="1" x14ac:dyDescent="0.25">
      <c r="B55" s="20"/>
      <c r="C55" s="21" t="s">
        <v>17</v>
      </c>
      <c r="D55" s="22"/>
      <c r="E55" s="23"/>
      <c r="F55" s="29"/>
      <c r="G55" s="24">
        <v>4695</v>
      </c>
      <c r="H55" s="29">
        <v>1678741</v>
      </c>
      <c r="I55" s="43"/>
      <c r="J55" s="18"/>
    </row>
    <row r="56" spans="2:12" ht="10.4" hidden="1" customHeight="1" x14ac:dyDescent="0.2">
      <c r="B56" s="13"/>
      <c r="C56" s="19" t="s">
        <v>16</v>
      </c>
      <c r="D56" s="18"/>
      <c r="E56" s="18"/>
      <c r="F56" s="28"/>
      <c r="G56" s="19">
        <v>3267</v>
      </c>
      <c r="H56" s="38">
        <v>1213098</v>
      </c>
      <c r="I56" s="34"/>
    </row>
    <row r="57" spans="2:12" ht="10.4" hidden="1" customHeight="1" x14ac:dyDescent="0.25">
      <c r="B57" s="13"/>
      <c r="C57" s="21" t="s">
        <v>17</v>
      </c>
      <c r="D57" s="22"/>
      <c r="E57" s="23"/>
      <c r="F57" s="29"/>
      <c r="G57" s="24">
        <v>4695</v>
      </c>
      <c r="H57" s="29">
        <v>1678741</v>
      </c>
      <c r="I57" s="43"/>
    </row>
    <row r="58" spans="2:12" ht="10.4" hidden="1" customHeight="1" x14ac:dyDescent="0.2">
      <c r="B58" s="13"/>
      <c r="C58" s="14" t="s">
        <v>11</v>
      </c>
      <c r="D58" s="1" t="s">
        <v>12</v>
      </c>
      <c r="E58" s="1">
        <v>4539</v>
      </c>
      <c r="F58" s="26">
        <v>1407475</v>
      </c>
      <c r="G58" s="14">
        <v>1142</v>
      </c>
      <c r="H58" s="26">
        <v>302217</v>
      </c>
      <c r="I58" s="34"/>
    </row>
    <row r="59" spans="2:12" ht="10.4" hidden="1" customHeight="1" x14ac:dyDescent="0.2">
      <c r="B59" s="13"/>
      <c r="C59" s="14"/>
      <c r="D59" s="1" t="s">
        <v>13</v>
      </c>
      <c r="E59" s="1">
        <v>861</v>
      </c>
      <c r="F59" s="27">
        <v>404789</v>
      </c>
      <c r="G59" s="14">
        <v>384</v>
      </c>
      <c r="H59" s="27">
        <v>186087</v>
      </c>
      <c r="I59" s="34"/>
    </row>
    <row r="60" spans="2:12" ht="10.4" hidden="1" customHeight="1" x14ac:dyDescent="0.25">
      <c r="B60" s="16">
        <v>2002</v>
      </c>
      <c r="C60" s="31"/>
      <c r="D60" s="18" t="s">
        <v>14</v>
      </c>
      <c r="E60" s="18">
        <v>42</v>
      </c>
      <c r="F60" s="28">
        <v>8512</v>
      </c>
      <c r="G60" s="19">
        <v>21</v>
      </c>
      <c r="H60" s="28">
        <v>3499</v>
      </c>
      <c r="I60" s="34"/>
    </row>
    <row r="61" spans="2:12" ht="10.4" hidden="1" customHeight="1" x14ac:dyDescent="0.2">
      <c r="B61" s="13"/>
      <c r="C61" s="14"/>
      <c r="D61" s="8" t="s">
        <v>15</v>
      </c>
      <c r="E61" s="8">
        <v>5442</v>
      </c>
      <c r="F61" s="35">
        <v>1820776</v>
      </c>
      <c r="G61" s="36">
        <v>1547</v>
      </c>
      <c r="H61" s="37">
        <v>491803</v>
      </c>
      <c r="I61" s="34">
        <v>0.28427048879088568</v>
      </c>
      <c r="L61" s="27"/>
    </row>
    <row r="62" spans="2:12" ht="10.4" hidden="1" customHeight="1" x14ac:dyDescent="0.2">
      <c r="B62" s="13"/>
      <c r="C62" s="19" t="s">
        <v>16</v>
      </c>
      <c r="D62" s="18"/>
      <c r="E62" s="18"/>
      <c r="F62" s="18"/>
      <c r="G62" s="19">
        <v>3429</v>
      </c>
      <c r="H62" s="38">
        <v>1356138</v>
      </c>
      <c r="I62" s="42"/>
    </row>
    <row r="63" spans="2:12" ht="10.4" hidden="1" customHeight="1" x14ac:dyDescent="0.25">
      <c r="B63" s="13"/>
      <c r="C63" s="21" t="s">
        <v>17</v>
      </c>
      <c r="D63" s="22"/>
      <c r="E63" s="23"/>
      <c r="F63" s="23"/>
      <c r="G63" s="24">
        <v>4976</v>
      </c>
      <c r="H63" s="29">
        <v>1847941</v>
      </c>
      <c r="I63" s="43"/>
    </row>
    <row r="64" spans="2:12" ht="9.75" hidden="1" customHeight="1" x14ac:dyDescent="0.2">
      <c r="B64" s="13"/>
      <c r="C64" s="44" t="s">
        <v>11</v>
      </c>
      <c r="D64" s="45" t="s">
        <v>12</v>
      </c>
      <c r="E64" s="45">
        <v>5323</v>
      </c>
      <c r="F64" s="46">
        <v>1675039</v>
      </c>
      <c r="G64" s="45">
        <v>1222</v>
      </c>
      <c r="H64" s="46">
        <v>347446</v>
      </c>
      <c r="I64" s="42"/>
    </row>
    <row r="65" spans="2:9" ht="9.75" hidden="1" customHeight="1" x14ac:dyDescent="0.2">
      <c r="B65" s="13"/>
      <c r="C65" s="14"/>
      <c r="D65" s="1" t="s">
        <v>13</v>
      </c>
      <c r="E65" s="1">
        <v>955</v>
      </c>
      <c r="F65" s="47">
        <v>447122</v>
      </c>
      <c r="G65" s="1">
        <v>441</v>
      </c>
      <c r="H65" s="47">
        <v>194084.12</v>
      </c>
      <c r="I65" s="42"/>
    </row>
    <row r="66" spans="2:9" ht="9.75" hidden="1" customHeight="1" x14ac:dyDescent="0.25">
      <c r="B66" s="16">
        <v>2003</v>
      </c>
      <c r="C66" s="31"/>
      <c r="D66" s="18" t="s">
        <v>14</v>
      </c>
      <c r="E66" s="18">
        <v>20</v>
      </c>
      <c r="F66" s="38">
        <v>4671</v>
      </c>
      <c r="G66" s="18">
        <v>5</v>
      </c>
      <c r="H66" s="38">
        <v>1338</v>
      </c>
      <c r="I66" s="42"/>
    </row>
    <row r="67" spans="2:9" ht="9.75" hidden="1" customHeight="1" x14ac:dyDescent="0.2">
      <c r="B67" s="13"/>
      <c r="C67" s="14"/>
      <c r="D67" s="8" t="s">
        <v>15</v>
      </c>
      <c r="E67" s="8">
        <v>6298</v>
      </c>
      <c r="F67" s="37">
        <v>2126832</v>
      </c>
      <c r="G67" s="8">
        <v>1668</v>
      </c>
      <c r="H67" s="37">
        <v>542868.12</v>
      </c>
      <c r="I67" s="42">
        <v>0.26484598285169897</v>
      </c>
    </row>
    <row r="68" spans="2:9" ht="9.75" hidden="1" customHeight="1" x14ac:dyDescent="0.2">
      <c r="B68" s="13"/>
      <c r="C68" s="14" t="s">
        <v>16</v>
      </c>
      <c r="F68" s="48"/>
      <c r="G68" s="1">
        <v>3467</v>
      </c>
      <c r="H68" s="47">
        <v>1457144</v>
      </c>
      <c r="I68" s="42"/>
    </row>
    <row r="69" spans="2:9" ht="20.25" hidden="1" customHeight="1" x14ac:dyDescent="0.25">
      <c r="B69" s="13"/>
      <c r="C69" s="1" t="s">
        <v>17</v>
      </c>
      <c r="E69" s="4"/>
      <c r="F69" s="4"/>
      <c r="G69" s="4">
        <v>5135</v>
      </c>
      <c r="H69" s="32">
        <v>2000012.12</v>
      </c>
      <c r="I69" s="33"/>
    </row>
    <row r="70" spans="2:9" ht="9.75" hidden="1" customHeight="1" x14ac:dyDescent="0.2">
      <c r="B70" s="49"/>
      <c r="C70" s="50" t="s">
        <v>11</v>
      </c>
      <c r="D70" s="51" t="s">
        <v>12</v>
      </c>
      <c r="E70" s="52">
        <v>6558</v>
      </c>
      <c r="F70" s="53">
        <v>2045451</v>
      </c>
      <c r="G70" s="52">
        <v>1333</v>
      </c>
      <c r="H70" s="53">
        <v>339925</v>
      </c>
      <c r="I70" s="54"/>
    </row>
    <row r="71" spans="2:9" ht="9.75" hidden="1" customHeight="1" x14ac:dyDescent="0.2">
      <c r="B71" s="49"/>
      <c r="C71" s="55"/>
      <c r="D71" s="56" t="s">
        <v>13</v>
      </c>
      <c r="E71" s="57">
        <v>988</v>
      </c>
      <c r="F71" s="58">
        <v>518201</v>
      </c>
      <c r="G71" s="57">
        <v>445</v>
      </c>
      <c r="H71" s="58">
        <v>210790</v>
      </c>
      <c r="I71" s="59"/>
    </row>
    <row r="72" spans="2:9" ht="9.75" hidden="1" customHeight="1" x14ac:dyDescent="0.25">
      <c r="B72" s="60">
        <v>2004</v>
      </c>
      <c r="C72" s="61"/>
      <c r="D72" s="62" t="s">
        <v>14</v>
      </c>
      <c r="E72" s="63">
        <v>24</v>
      </c>
      <c r="F72" s="64">
        <v>8337</v>
      </c>
      <c r="G72" s="63">
        <v>7</v>
      </c>
      <c r="H72" s="64">
        <v>2196</v>
      </c>
      <c r="I72" s="59"/>
    </row>
    <row r="73" spans="2:9" ht="10.5" hidden="1" customHeight="1" x14ac:dyDescent="0.2">
      <c r="B73" s="49"/>
      <c r="C73" s="55"/>
      <c r="D73" s="65" t="s">
        <v>15</v>
      </c>
      <c r="E73" s="66">
        <v>7570</v>
      </c>
      <c r="F73" s="67">
        <v>2571989</v>
      </c>
      <c r="G73" s="66">
        <v>1785</v>
      </c>
      <c r="H73" s="67">
        <v>552911</v>
      </c>
      <c r="I73" s="59">
        <v>0.2357992073976222</v>
      </c>
    </row>
    <row r="74" spans="2:9" ht="9.75" hidden="1" customHeight="1" x14ac:dyDescent="0.2">
      <c r="B74" s="49"/>
      <c r="C74" s="68" t="s">
        <v>16</v>
      </c>
      <c r="D74" s="69"/>
      <c r="E74" s="63"/>
      <c r="F74" s="64"/>
      <c r="G74" s="63">
        <v>3682</v>
      </c>
      <c r="H74" s="64">
        <v>1549727</v>
      </c>
      <c r="I74" s="70"/>
    </row>
    <row r="75" spans="2:9" ht="10.5" hidden="1" customHeight="1" x14ac:dyDescent="0.25">
      <c r="B75" s="49"/>
      <c r="C75" s="71" t="s">
        <v>17</v>
      </c>
      <c r="D75" s="56"/>
      <c r="E75" s="72"/>
      <c r="F75" s="73"/>
      <c r="G75" s="72">
        <v>5467</v>
      </c>
      <c r="H75" s="74">
        <v>2102638</v>
      </c>
      <c r="I75" s="59"/>
    </row>
    <row r="76" spans="2:9" ht="10.5" hidden="1" customHeight="1" x14ac:dyDescent="0.2">
      <c r="B76" s="49"/>
      <c r="C76" s="56" t="s">
        <v>11</v>
      </c>
      <c r="D76" s="56" t="s">
        <v>12</v>
      </c>
      <c r="E76" s="57">
        <v>6357</v>
      </c>
      <c r="F76" s="75">
        <v>2239503</v>
      </c>
      <c r="G76" s="57">
        <v>1086</v>
      </c>
      <c r="H76" s="75">
        <v>309507.217</v>
      </c>
      <c r="I76" s="59"/>
    </row>
    <row r="77" spans="2:9" ht="9.75" hidden="1" customHeight="1" x14ac:dyDescent="0.2">
      <c r="B77" s="49"/>
      <c r="C77" s="55"/>
      <c r="D77" s="56" t="s">
        <v>13</v>
      </c>
      <c r="E77" s="57">
        <v>1050</v>
      </c>
      <c r="F77" s="58">
        <v>473898</v>
      </c>
      <c r="G77" s="57">
        <v>335</v>
      </c>
      <c r="H77" s="58">
        <v>162857.141</v>
      </c>
      <c r="I77" s="59"/>
    </row>
    <row r="78" spans="2:9" ht="9.75" hidden="1" customHeight="1" x14ac:dyDescent="0.25">
      <c r="B78" s="60">
        <v>2005</v>
      </c>
      <c r="C78" s="61"/>
      <c r="D78" s="62" t="s">
        <v>14</v>
      </c>
      <c r="E78" s="63">
        <v>22</v>
      </c>
      <c r="F78" s="64">
        <v>6147</v>
      </c>
      <c r="G78" s="63">
        <v>7</v>
      </c>
      <c r="H78" s="64">
        <v>1185.088</v>
      </c>
      <c r="I78" s="59"/>
    </row>
    <row r="79" spans="2:9" ht="11.25" hidden="1" customHeight="1" x14ac:dyDescent="0.2">
      <c r="B79" s="49"/>
      <c r="C79" s="55"/>
      <c r="D79" s="65" t="s">
        <v>15</v>
      </c>
      <c r="E79" s="66">
        <v>7429</v>
      </c>
      <c r="F79" s="67">
        <v>2719548</v>
      </c>
      <c r="G79" s="66">
        <v>1428</v>
      </c>
      <c r="H79" s="67">
        <v>473549.446</v>
      </c>
      <c r="I79" s="59">
        <v>0.19221967963386727</v>
      </c>
    </row>
    <row r="80" spans="2:9" ht="9.75" hidden="1" customHeight="1" x14ac:dyDescent="0.2">
      <c r="B80" s="49"/>
      <c r="C80" s="68" t="s">
        <v>16</v>
      </c>
      <c r="D80" s="69"/>
      <c r="E80" s="63"/>
      <c r="F80" s="64"/>
      <c r="G80" s="63">
        <v>3984</v>
      </c>
      <c r="H80" s="64">
        <v>1656614.3459999999</v>
      </c>
      <c r="I80" s="70"/>
    </row>
    <row r="81" spans="2:12" ht="9.75" hidden="1" customHeight="1" x14ac:dyDescent="0.25">
      <c r="B81" s="49"/>
      <c r="C81" s="71" t="s">
        <v>17</v>
      </c>
      <c r="D81" s="56"/>
      <c r="E81" s="72"/>
      <c r="F81" s="73"/>
      <c r="G81" s="72">
        <v>5412</v>
      </c>
      <c r="H81" s="74">
        <v>2130163.7919999999</v>
      </c>
      <c r="I81" s="59"/>
    </row>
    <row r="82" spans="2:12" hidden="1" x14ac:dyDescent="0.2">
      <c r="B82" s="49"/>
      <c r="C82" s="76" t="s">
        <v>11</v>
      </c>
      <c r="D82" s="56" t="s">
        <v>12</v>
      </c>
      <c r="E82" s="57">
        <v>6428</v>
      </c>
      <c r="F82" s="77">
        <v>2116286</v>
      </c>
      <c r="G82" s="57">
        <v>1178</v>
      </c>
      <c r="H82" s="77">
        <v>306431</v>
      </c>
      <c r="I82" s="59"/>
    </row>
    <row r="83" spans="2:12" ht="9.75" hidden="1" customHeight="1" x14ac:dyDescent="0.2">
      <c r="B83" s="49"/>
      <c r="C83" s="55"/>
      <c r="D83" s="56" t="s">
        <v>13</v>
      </c>
      <c r="E83" s="57">
        <v>864</v>
      </c>
      <c r="F83" s="58">
        <v>482655</v>
      </c>
      <c r="G83" s="57">
        <v>295</v>
      </c>
      <c r="H83" s="58">
        <v>163225</v>
      </c>
      <c r="I83" s="59"/>
    </row>
    <row r="84" spans="2:12" ht="9.75" hidden="1" customHeight="1" x14ac:dyDescent="0.25">
      <c r="B84" s="60">
        <v>2007</v>
      </c>
      <c r="C84" s="61"/>
      <c r="D84" s="62" t="s">
        <v>14</v>
      </c>
      <c r="E84" s="63">
        <v>12</v>
      </c>
      <c r="F84" s="64">
        <v>3513</v>
      </c>
      <c r="G84" s="63">
        <v>2</v>
      </c>
      <c r="H84" s="64">
        <v>609</v>
      </c>
      <c r="I84" s="59"/>
    </row>
    <row r="85" spans="2:12" ht="10.5" hidden="1" customHeight="1" x14ac:dyDescent="0.2">
      <c r="B85" s="49"/>
      <c r="C85" s="55"/>
      <c r="D85" s="65" t="s">
        <v>15</v>
      </c>
      <c r="E85" s="66">
        <v>7304</v>
      </c>
      <c r="F85" s="67">
        <v>2602454</v>
      </c>
      <c r="G85" s="66">
        <v>1475</v>
      </c>
      <c r="H85" s="67">
        <v>470265</v>
      </c>
      <c r="I85" s="59">
        <v>0.20194414019715223</v>
      </c>
      <c r="L85" s="78"/>
    </row>
    <row r="86" spans="2:12" ht="9.75" hidden="1" customHeight="1" x14ac:dyDescent="0.2">
      <c r="B86" s="49"/>
      <c r="C86" s="68" t="s">
        <v>16</v>
      </c>
      <c r="D86" s="69"/>
      <c r="E86" s="63"/>
      <c r="F86" s="64"/>
      <c r="G86" s="63">
        <v>3997</v>
      </c>
      <c r="H86" s="64">
        <v>1582828</v>
      </c>
      <c r="I86" s="70"/>
    </row>
    <row r="87" spans="2:12" ht="9.75" hidden="1" customHeight="1" x14ac:dyDescent="0.25">
      <c r="B87" s="79"/>
      <c r="C87" s="80" t="s">
        <v>17</v>
      </c>
      <c r="D87" s="81"/>
      <c r="E87" s="82"/>
      <c r="F87" s="83"/>
      <c r="G87" s="82">
        <v>5472</v>
      </c>
      <c r="H87" s="84">
        <v>2053093</v>
      </c>
      <c r="I87" s="85"/>
      <c r="K87" s="86"/>
    </row>
    <row r="88" spans="2:12" hidden="1" x14ac:dyDescent="0.2">
      <c r="B88" s="49"/>
      <c r="C88" s="76" t="s">
        <v>11</v>
      </c>
      <c r="D88" s="56" t="s">
        <v>12</v>
      </c>
      <c r="E88" s="57">
        <v>5944</v>
      </c>
      <c r="F88" s="77">
        <v>1991089</v>
      </c>
      <c r="G88" s="57">
        <v>1150</v>
      </c>
      <c r="H88" s="77">
        <v>324070</v>
      </c>
      <c r="I88" s="59"/>
    </row>
    <row r="89" spans="2:12" ht="9.75" hidden="1" customHeight="1" x14ac:dyDescent="0.2">
      <c r="B89" s="49"/>
      <c r="C89" s="55"/>
      <c r="D89" s="56" t="s">
        <v>13</v>
      </c>
      <c r="E89" s="57">
        <v>966</v>
      </c>
      <c r="F89" s="58">
        <v>515784</v>
      </c>
      <c r="G89" s="57">
        <v>352</v>
      </c>
      <c r="H89" s="58">
        <v>187458</v>
      </c>
      <c r="I89" s="59"/>
    </row>
    <row r="90" spans="2:12" ht="9.75" hidden="1" customHeight="1" x14ac:dyDescent="0.25">
      <c r="B90" s="60">
        <v>2008</v>
      </c>
      <c r="C90" s="61"/>
      <c r="D90" s="62" t="s">
        <v>14</v>
      </c>
      <c r="E90" s="63">
        <v>1</v>
      </c>
      <c r="F90" s="64">
        <v>408</v>
      </c>
      <c r="G90" s="63">
        <v>1</v>
      </c>
      <c r="H90" s="64">
        <v>338</v>
      </c>
      <c r="I90" s="59"/>
      <c r="L90" s="78"/>
    </row>
    <row r="91" spans="2:12" ht="9.75" hidden="1" customHeight="1" x14ac:dyDescent="0.2">
      <c r="B91" s="49"/>
      <c r="C91" s="55"/>
      <c r="D91" s="65" t="s">
        <v>15</v>
      </c>
      <c r="E91" s="66">
        <v>6911</v>
      </c>
      <c r="F91" s="67">
        <v>2507281</v>
      </c>
      <c r="G91" s="66">
        <v>1503</v>
      </c>
      <c r="H91" s="67">
        <v>511866</v>
      </c>
      <c r="I91" s="59">
        <v>0.21747938069743886</v>
      </c>
    </row>
    <row r="92" spans="2:12" ht="9.75" hidden="1" customHeight="1" x14ac:dyDescent="0.2">
      <c r="B92" s="49"/>
      <c r="C92" s="68" t="s">
        <v>16</v>
      </c>
      <c r="D92" s="69"/>
      <c r="E92" s="63"/>
      <c r="F92" s="64"/>
      <c r="G92" s="63">
        <v>3877</v>
      </c>
      <c r="H92" s="64">
        <v>1509611</v>
      </c>
      <c r="I92" s="59"/>
    </row>
    <row r="93" spans="2:12" ht="9.75" hidden="1" customHeight="1" x14ac:dyDescent="0.25">
      <c r="B93" s="87"/>
      <c r="C93" s="88" t="s">
        <v>17</v>
      </c>
      <c r="D93" s="89"/>
      <c r="E93" s="90"/>
      <c r="F93" s="91"/>
      <c r="G93" s="90">
        <v>5380</v>
      </c>
      <c r="H93" s="92">
        <v>2021477</v>
      </c>
      <c r="I93" s="93"/>
      <c r="K93" s="86"/>
    </row>
    <row r="94" spans="2:12" ht="9.75" hidden="1" customHeight="1" x14ac:dyDescent="0.2">
      <c r="B94" s="49"/>
      <c r="C94" s="76" t="s">
        <v>11</v>
      </c>
      <c r="D94" s="56" t="s">
        <v>12</v>
      </c>
      <c r="E94" s="57">
        <v>6167</v>
      </c>
      <c r="F94" s="77">
        <v>2069518</v>
      </c>
      <c r="G94" s="57">
        <v>1029</v>
      </c>
      <c r="H94" s="77">
        <v>320980</v>
      </c>
      <c r="I94" s="59"/>
    </row>
    <row r="95" spans="2:12" ht="9.75" hidden="1" customHeight="1" x14ac:dyDescent="0.2">
      <c r="B95" s="49"/>
      <c r="C95" s="55"/>
      <c r="D95" s="56" t="s">
        <v>13</v>
      </c>
      <c r="E95" s="57">
        <v>1000</v>
      </c>
      <c r="F95" s="58">
        <v>500201</v>
      </c>
      <c r="G95" s="57">
        <v>358</v>
      </c>
      <c r="H95" s="58">
        <v>177853</v>
      </c>
      <c r="I95" s="59"/>
    </row>
    <row r="96" spans="2:12" ht="9.75" hidden="1" customHeight="1" x14ac:dyDescent="0.25">
      <c r="B96" s="60">
        <v>2009</v>
      </c>
      <c r="C96" s="61"/>
      <c r="D96" s="62" t="s">
        <v>14</v>
      </c>
      <c r="E96" s="63">
        <v>5</v>
      </c>
      <c r="F96" s="64">
        <v>1141</v>
      </c>
      <c r="G96" s="63">
        <v>1</v>
      </c>
      <c r="H96" s="64">
        <v>67</v>
      </c>
      <c r="I96" s="59"/>
    </row>
    <row r="97" spans="2:21" ht="9.75" hidden="1" customHeight="1" x14ac:dyDescent="0.2">
      <c r="B97" s="49"/>
      <c r="C97" s="55"/>
      <c r="D97" s="65" t="s">
        <v>15</v>
      </c>
      <c r="E97" s="66">
        <v>7172</v>
      </c>
      <c r="F97" s="67">
        <v>2570860</v>
      </c>
      <c r="G97" s="66">
        <v>1388</v>
      </c>
      <c r="H97" s="67">
        <v>498900</v>
      </c>
      <c r="I97" s="59">
        <v>0.19353039598438371</v>
      </c>
    </row>
    <row r="98" spans="2:21" ht="9.75" hidden="1" customHeight="1" x14ac:dyDescent="0.25">
      <c r="B98" s="49"/>
      <c r="C98" s="68" t="s">
        <v>16</v>
      </c>
      <c r="D98" s="69"/>
      <c r="E98" s="63"/>
      <c r="F98" s="64"/>
      <c r="G98" s="63">
        <v>3791</v>
      </c>
      <c r="H98" s="64">
        <v>1564139</v>
      </c>
      <c r="I98" s="59"/>
      <c r="K98" s="86"/>
    </row>
    <row r="99" spans="2:21" ht="10.5" hidden="1" customHeight="1" x14ac:dyDescent="0.25">
      <c r="B99" s="87"/>
      <c r="C99" s="88" t="s">
        <v>17</v>
      </c>
      <c r="D99" s="89"/>
      <c r="E99" s="90"/>
      <c r="F99" s="91"/>
      <c r="G99" s="90">
        <v>5179</v>
      </c>
      <c r="H99" s="84">
        <v>2063039</v>
      </c>
      <c r="I99" s="85"/>
    </row>
    <row r="100" spans="2:21" ht="10.5" hidden="1" customHeight="1" x14ac:dyDescent="0.2">
      <c r="B100" s="49"/>
      <c r="C100" s="76" t="s">
        <v>11</v>
      </c>
      <c r="D100" s="56" t="s">
        <v>12</v>
      </c>
      <c r="E100" s="57">
        <v>7494</v>
      </c>
      <c r="F100" s="77">
        <v>2776315</v>
      </c>
      <c r="G100" s="57">
        <v>1041</v>
      </c>
      <c r="H100" s="77">
        <v>375830</v>
      </c>
      <c r="I100" s="59"/>
    </row>
    <row r="101" spans="2:21" ht="9.75" hidden="1" customHeight="1" x14ac:dyDescent="0.2">
      <c r="B101" s="49"/>
      <c r="C101" s="55"/>
      <c r="D101" s="56" t="s">
        <v>13</v>
      </c>
      <c r="E101" s="57">
        <v>1007</v>
      </c>
      <c r="F101" s="58">
        <v>591060</v>
      </c>
      <c r="G101" s="57">
        <v>343</v>
      </c>
      <c r="H101" s="58">
        <v>183675</v>
      </c>
      <c r="I101" s="59"/>
    </row>
    <row r="102" spans="2:21" ht="9.75" hidden="1" customHeight="1" x14ac:dyDescent="0.25">
      <c r="B102" s="60">
        <v>2010</v>
      </c>
      <c r="C102" s="61"/>
      <c r="D102" s="62" t="s">
        <v>14</v>
      </c>
      <c r="E102" s="63">
        <v>18</v>
      </c>
      <c r="F102" s="64">
        <v>6805</v>
      </c>
      <c r="G102" s="63">
        <v>3</v>
      </c>
      <c r="H102" s="64">
        <v>1491</v>
      </c>
      <c r="I102" s="59"/>
    </row>
    <row r="103" spans="2:21" ht="10.5" hidden="1" customHeight="1" x14ac:dyDescent="0.25">
      <c r="B103" s="49"/>
      <c r="C103" s="55"/>
      <c r="D103" s="65" t="s">
        <v>15</v>
      </c>
      <c r="E103" s="66">
        <v>8519</v>
      </c>
      <c r="F103" s="67">
        <v>3374180</v>
      </c>
      <c r="G103" s="66">
        <v>1387</v>
      </c>
      <c r="H103" s="67">
        <v>560996</v>
      </c>
      <c r="I103" s="59">
        <v>0.16281253668270923</v>
      </c>
      <c r="K103" s="86"/>
    </row>
    <row r="104" spans="2:21" ht="9.75" hidden="1" customHeight="1" x14ac:dyDescent="0.2">
      <c r="B104" s="49"/>
      <c r="C104" s="68" t="s">
        <v>16</v>
      </c>
      <c r="D104" s="69"/>
      <c r="E104" s="63"/>
      <c r="F104" s="64"/>
      <c r="G104" s="63">
        <v>3692</v>
      </c>
      <c r="H104" s="64">
        <v>1531733</v>
      </c>
      <c r="I104" s="59"/>
    </row>
    <row r="105" spans="2:21" ht="11.25" hidden="1" customHeight="1" x14ac:dyDescent="0.25">
      <c r="B105" s="87"/>
      <c r="C105" s="88" t="s">
        <v>17</v>
      </c>
      <c r="D105" s="89"/>
      <c r="E105" s="90"/>
      <c r="F105" s="91"/>
      <c r="G105" s="90">
        <v>5079</v>
      </c>
      <c r="H105" s="84">
        <v>2092729</v>
      </c>
      <c r="I105" s="85"/>
      <c r="K105" s="86"/>
    </row>
    <row r="106" spans="2:21" ht="11.25" hidden="1" customHeight="1" x14ac:dyDescent="0.25">
      <c r="B106" s="49"/>
      <c r="C106" s="76" t="s">
        <v>11</v>
      </c>
      <c r="D106" s="56" t="s">
        <v>12</v>
      </c>
      <c r="E106" s="57">
        <v>8445</v>
      </c>
      <c r="F106" s="77">
        <v>3183607</v>
      </c>
      <c r="G106" s="57">
        <v>962</v>
      </c>
      <c r="H106" s="77">
        <v>342196</v>
      </c>
      <c r="I106" s="59"/>
      <c r="K106" s="72"/>
    </row>
    <row r="107" spans="2:21" ht="10.5" hidden="1" customHeight="1" x14ac:dyDescent="0.25">
      <c r="B107" s="49"/>
      <c r="C107" s="55"/>
      <c r="D107" s="56" t="s">
        <v>13</v>
      </c>
      <c r="E107" s="57">
        <v>756</v>
      </c>
      <c r="F107" s="58">
        <v>454907</v>
      </c>
      <c r="G107" s="57">
        <v>201</v>
      </c>
      <c r="H107" s="58">
        <v>104002</v>
      </c>
      <c r="I107" s="59"/>
      <c r="K107" s="72"/>
      <c r="L107" s="94"/>
      <c r="M107" s="94"/>
      <c r="N107" s="94"/>
      <c r="O107" s="94"/>
      <c r="P107" s="94"/>
      <c r="Q107" s="94"/>
      <c r="R107" s="94"/>
      <c r="S107" s="94"/>
      <c r="T107" s="94"/>
      <c r="U107" s="94"/>
    </row>
    <row r="108" spans="2:21" ht="9.75" hidden="1" customHeight="1" x14ac:dyDescent="0.25">
      <c r="B108" s="60">
        <v>2011</v>
      </c>
      <c r="C108" s="61"/>
      <c r="D108" s="62" t="s">
        <v>14</v>
      </c>
      <c r="E108" s="63">
        <v>29</v>
      </c>
      <c r="F108" s="64">
        <v>8871</v>
      </c>
      <c r="G108" s="63">
        <v>3</v>
      </c>
      <c r="H108" s="64">
        <v>460</v>
      </c>
      <c r="I108" s="59"/>
      <c r="K108" s="72"/>
      <c r="L108" s="94"/>
      <c r="M108" s="94"/>
      <c r="N108" s="94"/>
      <c r="O108" s="94"/>
      <c r="P108" s="94"/>
      <c r="Q108" s="94"/>
      <c r="R108" s="94"/>
      <c r="S108" s="94"/>
      <c r="T108" s="94"/>
      <c r="U108" s="94"/>
    </row>
    <row r="109" spans="2:21" ht="9.75" hidden="1" customHeight="1" x14ac:dyDescent="0.25">
      <c r="B109" s="49"/>
      <c r="C109" s="55"/>
      <c r="D109" s="65" t="s">
        <v>15</v>
      </c>
      <c r="E109" s="66">
        <v>9230</v>
      </c>
      <c r="F109" s="67">
        <v>3647385</v>
      </c>
      <c r="G109" s="66">
        <v>1166</v>
      </c>
      <c r="H109" s="67">
        <v>446658</v>
      </c>
      <c r="I109" s="59">
        <v>0.12632719393282774</v>
      </c>
      <c r="K109" s="72"/>
    </row>
    <row r="110" spans="2:21" ht="9.75" hidden="1" customHeight="1" x14ac:dyDescent="0.25">
      <c r="B110" s="49"/>
      <c r="C110" s="68" t="s">
        <v>16</v>
      </c>
      <c r="D110" s="69"/>
      <c r="E110" s="63"/>
      <c r="F110" s="64"/>
      <c r="G110" s="63">
        <v>3853</v>
      </c>
      <c r="H110" s="64">
        <v>1641694</v>
      </c>
      <c r="I110" s="59"/>
      <c r="K110" s="72"/>
    </row>
    <row r="111" spans="2:21" ht="9.75" hidden="1" customHeight="1" x14ac:dyDescent="0.25">
      <c r="B111" s="87"/>
      <c r="C111" s="88" t="s">
        <v>17</v>
      </c>
      <c r="D111" s="89"/>
      <c r="E111" s="90"/>
      <c r="F111" s="91"/>
      <c r="G111" s="90">
        <v>5019</v>
      </c>
      <c r="H111" s="84">
        <v>2088352</v>
      </c>
      <c r="I111" s="85"/>
      <c r="K111" s="72"/>
    </row>
    <row r="112" spans="2:21" ht="9.75" hidden="1" customHeight="1" x14ac:dyDescent="0.25">
      <c r="B112" s="49"/>
      <c r="C112" s="76" t="s">
        <v>11</v>
      </c>
      <c r="D112" s="56" t="s">
        <v>12</v>
      </c>
      <c r="E112" s="57">
        <v>8414</v>
      </c>
      <c r="F112" s="77">
        <v>3220278</v>
      </c>
      <c r="G112" s="57">
        <v>1020</v>
      </c>
      <c r="H112" s="77">
        <v>351601</v>
      </c>
      <c r="I112" s="59"/>
      <c r="K112" s="72"/>
    </row>
    <row r="113" spans="2:18" ht="9.75" hidden="1" customHeight="1" x14ac:dyDescent="0.25">
      <c r="B113" s="49"/>
      <c r="C113" s="55"/>
      <c r="D113" s="56" t="s">
        <v>13</v>
      </c>
      <c r="E113" s="57">
        <v>644</v>
      </c>
      <c r="F113" s="58">
        <v>397473</v>
      </c>
      <c r="G113" s="57">
        <v>197</v>
      </c>
      <c r="H113" s="58">
        <v>103990</v>
      </c>
      <c r="I113" s="59"/>
      <c r="K113" s="72"/>
    </row>
    <row r="114" spans="2:18" ht="9.75" hidden="1" customHeight="1" x14ac:dyDescent="0.25">
      <c r="B114" s="60">
        <v>2012</v>
      </c>
      <c r="C114" s="61"/>
      <c r="D114" s="62" t="s">
        <v>14</v>
      </c>
      <c r="E114" s="63">
        <v>25</v>
      </c>
      <c r="F114" s="64">
        <v>9860</v>
      </c>
      <c r="G114" s="63">
        <v>3</v>
      </c>
      <c r="H114" s="64">
        <v>594</v>
      </c>
      <c r="I114" s="59"/>
      <c r="K114" s="72"/>
    </row>
    <row r="115" spans="2:18" ht="11.25" hidden="1" customHeight="1" x14ac:dyDescent="0.25">
      <c r="B115" s="49"/>
      <c r="C115" s="55"/>
      <c r="D115" s="65" t="s">
        <v>15</v>
      </c>
      <c r="E115" s="66">
        <v>9083</v>
      </c>
      <c r="F115" s="67">
        <v>3627611</v>
      </c>
      <c r="G115" s="66">
        <v>1220</v>
      </c>
      <c r="H115" s="67">
        <v>456185</v>
      </c>
      <c r="I115" s="59">
        <v>0.13431685566442805</v>
      </c>
      <c r="K115" s="72"/>
    </row>
    <row r="116" spans="2:18" ht="9.75" hidden="1" customHeight="1" x14ac:dyDescent="0.25">
      <c r="B116" s="49"/>
      <c r="C116" s="68" t="s">
        <v>16</v>
      </c>
      <c r="D116" s="69"/>
      <c r="E116" s="63"/>
      <c r="F116" s="64"/>
      <c r="G116" s="63">
        <v>3801</v>
      </c>
      <c r="H116" s="64">
        <v>1619109</v>
      </c>
      <c r="I116" s="59"/>
      <c r="K116" s="72"/>
      <c r="N116" s="95"/>
      <c r="O116" s="95"/>
      <c r="P116" s="95"/>
      <c r="Q116" s="95"/>
      <c r="R116" s="95"/>
    </row>
    <row r="117" spans="2:18" ht="9.75" hidden="1" customHeight="1" x14ac:dyDescent="0.25">
      <c r="B117" s="49"/>
      <c r="C117" s="71" t="s">
        <v>17</v>
      </c>
      <c r="D117" s="56"/>
      <c r="E117" s="72"/>
      <c r="F117" s="73"/>
      <c r="G117" s="72">
        <v>5021</v>
      </c>
      <c r="H117" s="74">
        <v>2075294</v>
      </c>
      <c r="I117" s="59"/>
      <c r="K117" s="72"/>
      <c r="N117" s="96"/>
      <c r="O117" s="96"/>
      <c r="P117" s="96"/>
      <c r="Q117" s="96"/>
      <c r="R117" s="96"/>
    </row>
    <row r="118" spans="2:18" ht="11.25" customHeight="1" x14ac:dyDescent="0.25">
      <c r="B118" s="97"/>
      <c r="C118" s="98" t="s">
        <v>11</v>
      </c>
      <c r="D118" s="99" t="s">
        <v>12</v>
      </c>
      <c r="E118" s="100">
        <v>8191</v>
      </c>
      <c r="F118" s="101">
        <v>2964897</v>
      </c>
      <c r="G118" s="100">
        <v>1017</v>
      </c>
      <c r="H118" s="101">
        <v>342519</v>
      </c>
      <c r="I118" s="102"/>
      <c r="K118" s="72"/>
      <c r="N118" s="96"/>
      <c r="O118" s="96"/>
      <c r="P118" s="96"/>
      <c r="Q118" s="96"/>
      <c r="R118" s="96"/>
    </row>
    <row r="119" spans="2:18" ht="9.75" customHeight="1" x14ac:dyDescent="0.25">
      <c r="B119" s="49"/>
      <c r="C119" s="55"/>
      <c r="D119" s="56" t="s">
        <v>13</v>
      </c>
      <c r="E119" s="57">
        <v>615</v>
      </c>
      <c r="F119" s="58">
        <v>350678</v>
      </c>
      <c r="G119" s="57">
        <v>178</v>
      </c>
      <c r="H119" s="58">
        <v>95545</v>
      </c>
      <c r="I119" s="59"/>
      <c r="K119" s="72"/>
      <c r="N119" s="96"/>
      <c r="O119" s="96"/>
      <c r="P119" s="96"/>
      <c r="Q119" s="96"/>
      <c r="R119" s="96"/>
    </row>
    <row r="120" spans="2:18" ht="9.75" customHeight="1" x14ac:dyDescent="0.25">
      <c r="B120" s="60">
        <v>2013</v>
      </c>
      <c r="C120" s="61"/>
      <c r="D120" s="62" t="s">
        <v>14</v>
      </c>
      <c r="E120" s="63">
        <v>6</v>
      </c>
      <c r="F120" s="64">
        <v>1649</v>
      </c>
      <c r="G120" s="63">
        <v>0</v>
      </c>
      <c r="H120" s="64">
        <v>0</v>
      </c>
      <c r="I120" s="59"/>
      <c r="K120" s="72"/>
      <c r="N120" s="96"/>
      <c r="O120" s="96"/>
      <c r="P120" s="96"/>
      <c r="Q120" s="96"/>
      <c r="R120" s="96"/>
    </row>
    <row r="121" spans="2:18" ht="9.75" customHeight="1" x14ac:dyDescent="0.25">
      <c r="B121" s="49"/>
      <c r="C121" s="55"/>
      <c r="D121" s="65" t="s">
        <v>15</v>
      </c>
      <c r="E121" s="66">
        <v>8812</v>
      </c>
      <c r="F121" s="67">
        <v>3317224</v>
      </c>
      <c r="G121" s="66">
        <v>1195</v>
      </c>
      <c r="H121" s="67">
        <v>438064</v>
      </c>
      <c r="I121" s="59">
        <v>0.13561053109396301</v>
      </c>
      <c r="K121" s="103"/>
      <c r="N121" s="96"/>
      <c r="O121" s="96"/>
      <c r="P121" s="96"/>
      <c r="Q121" s="96"/>
      <c r="R121" s="96"/>
    </row>
    <row r="122" spans="2:18" ht="9.75" customHeight="1" x14ac:dyDescent="0.25">
      <c r="B122" s="49"/>
      <c r="C122" s="68" t="s">
        <v>16</v>
      </c>
      <c r="D122" s="69"/>
      <c r="E122" s="63"/>
      <c r="F122" s="64"/>
      <c r="G122" s="63">
        <v>3621</v>
      </c>
      <c r="H122" s="64">
        <v>1486740</v>
      </c>
      <c r="I122" s="59"/>
      <c r="K122" s="72"/>
      <c r="N122" s="96"/>
      <c r="O122" s="96"/>
      <c r="P122" s="96"/>
      <c r="Q122" s="96"/>
      <c r="R122" s="96"/>
    </row>
    <row r="123" spans="2:18" ht="9.75" customHeight="1" x14ac:dyDescent="0.25">
      <c r="B123" s="87"/>
      <c r="C123" s="88" t="s">
        <v>17</v>
      </c>
      <c r="D123" s="89"/>
      <c r="E123" s="90"/>
      <c r="F123" s="91"/>
      <c r="G123" s="90">
        <v>4816</v>
      </c>
      <c r="H123" s="92">
        <v>1924804</v>
      </c>
      <c r="I123" s="93"/>
      <c r="K123" s="72"/>
      <c r="N123" s="96"/>
      <c r="O123" s="96"/>
      <c r="P123" s="96"/>
      <c r="Q123" s="96"/>
      <c r="R123" s="96"/>
    </row>
    <row r="124" spans="2:18" ht="11.5" x14ac:dyDescent="0.25">
      <c r="B124" s="97"/>
      <c r="C124" s="104" t="s">
        <v>11</v>
      </c>
      <c r="D124" s="105" t="s">
        <v>12</v>
      </c>
      <c r="E124" s="106">
        <v>8805</v>
      </c>
      <c r="F124" s="107">
        <v>3183390</v>
      </c>
      <c r="G124" s="106">
        <v>1195</v>
      </c>
      <c r="H124" s="107">
        <v>393121</v>
      </c>
      <c r="I124" s="102"/>
      <c r="K124" s="72"/>
      <c r="N124" s="96"/>
      <c r="O124" s="96"/>
      <c r="P124" s="96"/>
      <c r="Q124" s="96"/>
      <c r="R124" s="96"/>
    </row>
    <row r="125" spans="2:18" ht="11.5" x14ac:dyDescent="0.25">
      <c r="B125" s="49"/>
      <c r="C125" s="108"/>
      <c r="D125" s="109" t="s">
        <v>13</v>
      </c>
      <c r="E125" s="110">
        <v>619</v>
      </c>
      <c r="F125" s="111">
        <v>351443</v>
      </c>
      <c r="G125" s="110">
        <v>179</v>
      </c>
      <c r="H125" s="111">
        <v>108852</v>
      </c>
      <c r="I125" s="59"/>
      <c r="K125" s="72"/>
      <c r="N125" s="96"/>
      <c r="O125" s="96"/>
      <c r="P125" s="96"/>
      <c r="Q125" s="96"/>
      <c r="R125" s="96"/>
    </row>
    <row r="126" spans="2:18" ht="9.75" customHeight="1" x14ac:dyDescent="0.25">
      <c r="B126" s="60">
        <v>2014</v>
      </c>
      <c r="C126" s="112"/>
      <c r="D126" s="113" t="s">
        <v>14</v>
      </c>
      <c r="E126" s="114">
        <v>18</v>
      </c>
      <c r="F126" s="115">
        <v>7201</v>
      </c>
      <c r="G126" s="114">
        <v>4</v>
      </c>
      <c r="H126" s="115">
        <v>915</v>
      </c>
      <c r="I126" s="59"/>
      <c r="K126" s="72"/>
      <c r="N126" s="96"/>
      <c r="O126" s="96"/>
      <c r="P126" s="96"/>
      <c r="Q126" s="96"/>
      <c r="R126" s="96"/>
    </row>
    <row r="127" spans="2:18" ht="11.25" customHeight="1" x14ac:dyDescent="0.25">
      <c r="B127" s="49"/>
      <c r="C127" s="108"/>
      <c r="D127" s="116" t="s">
        <v>15</v>
      </c>
      <c r="E127" s="117">
        <v>9442</v>
      </c>
      <c r="F127" s="67">
        <v>3542034</v>
      </c>
      <c r="G127" s="117">
        <v>1378</v>
      </c>
      <c r="H127" s="67">
        <v>502888</v>
      </c>
      <c r="I127" s="59">
        <v>0.14599999999999999</v>
      </c>
      <c r="L127" s="103"/>
      <c r="N127" s="96"/>
      <c r="O127" s="96"/>
      <c r="P127" s="96"/>
      <c r="Q127" s="96"/>
      <c r="R127" s="96"/>
    </row>
    <row r="128" spans="2:18" ht="9.75" customHeight="1" x14ac:dyDescent="0.25">
      <c r="B128" s="49"/>
      <c r="C128" s="118" t="s">
        <v>16</v>
      </c>
      <c r="D128" s="119"/>
      <c r="E128" s="114"/>
      <c r="F128" s="115"/>
      <c r="G128" s="114">
        <v>3436</v>
      </c>
      <c r="H128" s="115">
        <v>1509672</v>
      </c>
      <c r="I128" s="59"/>
      <c r="K128" s="72"/>
      <c r="N128" s="96"/>
      <c r="O128" s="96"/>
      <c r="P128" s="96"/>
      <c r="Q128" s="96"/>
      <c r="R128" s="96"/>
    </row>
    <row r="129" spans="2:18" ht="10.5" customHeight="1" x14ac:dyDescent="0.25">
      <c r="B129" s="87"/>
      <c r="C129" s="120" t="s">
        <v>17</v>
      </c>
      <c r="D129" s="121"/>
      <c r="E129" s="122"/>
      <c r="F129" s="123"/>
      <c r="G129" s="90">
        <v>4814</v>
      </c>
      <c r="H129" s="92">
        <v>2012560</v>
      </c>
      <c r="I129" s="93"/>
      <c r="K129" s="72"/>
      <c r="N129" s="96"/>
      <c r="O129" s="96"/>
      <c r="P129" s="96"/>
      <c r="Q129" s="96"/>
      <c r="R129" s="96"/>
    </row>
    <row r="130" spans="2:18" ht="10.5" customHeight="1" x14ac:dyDescent="0.25">
      <c r="B130" s="97"/>
      <c r="C130" s="104" t="s">
        <v>11</v>
      </c>
      <c r="D130" s="105" t="s">
        <v>12</v>
      </c>
      <c r="E130" s="106">
        <v>9805</v>
      </c>
      <c r="F130" s="107">
        <v>3826820</v>
      </c>
      <c r="G130" s="106">
        <v>1201</v>
      </c>
      <c r="H130" s="107">
        <v>452675</v>
      </c>
      <c r="I130" s="102"/>
      <c r="K130" s="72"/>
      <c r="N130" s="96"/>
      <c r="O130" s="96"/>
      <c r="P130" s="96"/>
      <c r="Q130" s="96"/>
      <c r="R130" s="96"/>
    </row>
    <row r="131" spans="2:18" ht="10.5" customHeight="1" x14ac:dyDescent="0.25">
      <c r="B131" s="49"/>
      <c r="C131" s="108"/>
      <c r="D131" s="109" t="s">
        <v>13</v>
      </c>
      <c r="E131" s="110">
        <v>650</v>
      </c>
      <c r="F131" s="111">
        <v>392844</v>
      </c>
      <c r="G131" s="110">
        <v>169</v>
      </c>
      <c r="H131" s="111">
        <v>108579</v>
      </c>
      <c r="I131" s="59"/>
      <c r="K131" s="72"/>
      <c r="L131" s="124"/>
      <c r="N131" s="96"/>
      <c r="O131" s="96"/>
      <c r="P131" s="96"/>
      <c r="Q131" s="96"/>
      <c r="R131" s="96"/>
    </row>
    <row r="132" spans="2:18" ht="10.5" customHeight="1" x14ac:dyDescent="0.25">
      <c r="B132" s="60">
        <v>2015</v>
      </c>
      <c r="C132" s="112"/>
      <c r="D132" s="113" t="s">
        <v>14</v>
      </c>
      <c r="E132" s="114">
        <v>20</v>
      </c>
      <c r="F132" s="115">
        <v>7482</v>
      </c>
      <c r="G132" s="114">
        <v>1</v>
      </c>
      <c r="H132" s="115">
        <v>375</v>
      </c>
      <c r="I132" s="59"/>
      <c r="K132" s="72"/>
      <c r="N132" s="96"/>
      <c r="O132" s="96"/>
      <c r="P132" s="96"/>
      <c r="Q132" s="96"/>
      <c r="R132" s="96"/>
    </row>
    <row r="133" spans="2:18" ht="10.5" customHeight="1" x14ac:dyDescent="0.25">
      <c r="B133" s="49"/>
      <c r="C133" s="108"/>
      <c r="D133" s="116" t="s">
        <v>15</v>
      </c>
      <c r="E133" s="117">
        <f>SUM(E130:E132)</f>
        <v>10475</v>
      </c>
      <c r="F133" s="67">
        <f>SUM(F130:F132)</f>
        <v>4227146</v>
      </c>
      <c r="G133" s="117">
        <f>SUM(G130:G132)</f>
        <v>1371</v>
      </c>
      <c r="H133" s="67">
        <f>SUM(H130:H132)</f>
        <v>561629</v>
      </c>
      <c r="I133" s="125">
        <f>G133/E133</f>
        <v>0.13088305489260144</v>
      </c>
      <c r="K133" s="126"/>
      <c r="N133" s="96"/>
      <c r="O133" s="96"/>
      <c r="P133" s="96"/>
      <c r="Q133" s="96"/>
      <c r="R133" s="96"/>
    </row>
    <row r="134" spans="2:18" ht="11.5" x14ac:dyDescent="0.25">
      <c r="B134" s="49"/>
      <c r="C134" s="118" t="s">
        <v>16</v>
      </c>
      <c r="D134" s="119"/>
      <c r="E134" s="114"/>
      <c r="F134" s="115"/>
      <c r="G134" s="114">
        <v>3396</v>
      </c>
      <c r="H134" s="115">
        <v>1531006</v>
      </c>
      <c r="I134" s="59"/>
      <c r="K134" s="72"/>
      <c r="N134" s="96"/>
      <c r="O134" s="96"/>
      <c r="P134" s="96"/>
      <c r="Q134" s="96"/>
      <c r="R134" s="96"/>
    </row>
    <row r="135" spans="2:18" ht="9.75" customHeight="1" x14ac:dyDescent="0.25">
      <c r="B135" s="87"/>
      <c r="C135" s="120" t="s">
        <v>17</v>
      </c>
      <c r="D135" s="121"/>
      <c r="E135" s="122"/>
      <c r="F135" s="123"/>
      <c r="G135" s="122">
        <f>SUM(G133:G134)</f>
        <v>4767</v>
      </c>
      <c r="H135" s="127">
        <f>SUM(H133:H134)</f>
        <v>2092635</v>
      </c>
      <c r="I135" s="93"/>
      <c r="K135" s="72"/>
      <c r="L135" s="26"/>
      <c r="N135" s="96"/>
      <c r="O135" s="96"/>
      <c r="P135" s="96"/>
      <c r="Q135" s="96"/>
      <c r="R135" s="96"/>
    </row>
    <row r="136" spans="2:18" ht="9.75" customHeight="1" x14ac:dyDescent="0.25">
      <c r="B136" s="97"/>
      <c r="C136" s="104" t="s">
        <v>11</v>
      </c>
      <c r="D136" s="105" t="s">
        <v>12</v>
      </c>
      <c r="E136" s="106">
        <v>10947</v>
      </c>
      <c r="F136" s="107">
        <v>4261178</v>
      </c>
      <c r="G136" s="106">
        <v>1204</v>
      </c>
      <c r="H136" s="107">
        <v>466567</v>
      </c>
      <c r="I136" s="102"/>
      <c r="K136" s="72"/>
      <c r="N136" s="96"/>
      <c r="O136" s="96"/>
      <c r="P136" s="96"/>
      <c r="Q136" s="96"/>
      <c r="R136" s="96"/>
    </row>
    <row r="137" spans="2:18" ht="9.75" customHeight="1" x14ac:dyDescent="0.25">
      <c r="B137" s="49"/>
      <c r="C137" s="108"/>
      <c r="D137" s="109" t="s">
        <v>13</v>
      </c>
      <c r="E137" s="110">
        <v>601</v>
      </c>
      <c r="F137" s="111">
        <v>377550</v>
      </c>
      <c r="G137" s="110">
        <v>152</v>
      </c>
      <c r="H137" s="111">
        <v>95767</v>
      </c>
      <c r="I137" s="59"/>
      <c r="K137" s="72"/>
      <c r="N137" s="96"/>
      <c r="O137" s="96"/>
      <c r="P137" s="96"/>
      <c r="Q137" s="96"/>
      <c r="R137" s="96"/>
    </row>
    <row r="138" spans="2:18" ht="12" customHeight="1" x14ac:dyDescent="0.25">
      <c r="B138" s="60">
        <v>2016</v>
      </c>
      <c r="C138" s="112"/>
      <c r="D138" s="113" t="s">
        <v>14</v>
      </c>
      <c r="E138" s="114">
        <v>27</v>
      </c>
      <c r="F138" s="115">
        <v>14839</v>
      </c>
      <c r="G138" s="114">
        <v>9</v>
      </c>
      <c r="H138" s="115">
        <v>6928</v>
      </c>
      <c r="I138" s="59"/>
      <c r="N138" s="96"/>
      <c r="O138" s="96"/>
      <c r="P138" s="96"/>
      <c r="Q138" s="96"/>
      <c r="R138" s="96"/>
    </row>
    <row r="139" spans="2:18" ht="12" customHeight="1" x14ac:dyDescent="0.25">
      <c r="B139" s="49"/>
      <c r="C139" s="108"/>
      <c r="D139" s="116" t="s">
        <v>15</v>
      </c>
      <c r="E139" s="117">
        <f>SUM(E136:E138)</f>
        <v>11575</v>
      </c>
      <c r="F139" s="67">
        <f>SUM(F136:F138)</f>
        <v>4653567</v>
      </c>
      <c r="G139" s="117">
        <f>SUM(G136:G138)</f>
        <v>1365</v>
      </c>
      <c r="H139" s="67">
        <f>SUM(H136:H138)</f>
        <v>569262</v>
      </c>
      <c r="I139" s="125">
        <f>G139/E139</f>
        <v>0.11792656587473002</v>
      </c>
      <c r="N139" s="96"/>
      <c r="O139" s="96"/>
      <c r="P139" s="96"/>
      <c r="Q139" s="96"/>
      <c r="R139" s="96"/>
    </row>
    <row r="140" spans="2:18" ht="12" customHeight="1" x14ac:dyDescent="0.25">
      <c r="B140" s="49"/>
      <c r="C140" s="118" t="s">
        <v>16</v>
      </c>
      <c r="D140" s="119"/>
      <c r="E140" s="114"/>
      <c r="F140" s="115"/>
      <c r="G140" s="114">
        <v>3301</v>
      </c>
      <c r="H140" s="115">
        <v>1576813</v>
      </c>
      <c r="I140" s="59"/>
      <c r="N140" s="96"/>
      <c r="O140" s="96"/>
      <c r="P140" s="96"/>
      <c r="Q140" s="96"/>
      <c r="R140" s="96"/>
    </row>
    <row r="141" spans="2:18" ht="12" customHeight="1" x14ac:dyDescent="0.25">
      <c r="B141" s="87"/>
      <c r="C141" s="120" t="s">
        <v>17</v>
      </c>
      <c r="D141" s="121"/>
      <c r="E141" s="122"/>
      <c r="F141" s="123"/>
      <c r="G141" s="122">
        <f>SUM(G139:G140)</f>
        <v>4666</v>
      </c>
      <c r="H141" s="92">
        <f>SUM(H139:H140)</f>
        <v>2146075</v>
      </c>
      <c r="I141" s="93"/>
      <c r="M141" s="128"/>
      <c r="N141" s="96"/>
      <c r="O141" s="96"/>
      <c r="P141" s="96"/>
      <c r="Q141" s="96"/>
      <c r="R141" s="96"/>
    </row>
    <row r="142" spans="2:18" ht="10.5" x14ac:dyDescent="0.25">
      <c r="B142" s="129"/>
      <c r="C142" s="104" t="s">
        <v>11</v>
      </c>
      <c r="D142" s="105" t="s">
        <v>12</v>
      </c>
      <c r="E142" s="100">
        <v>10354</v>
      </c>
      <c r="F142" s="101">
        <v>4504710.0199999996</v>
      </c>
      <c r="G142" s="106">
        <v>1172</v>
      </c>
      <c r="H142" s="107">
        <v>514489.93</v>
      </c>
      <c r="I142" s="130"/>
    </row>
    <row r="143" spans="2:18" ht="10.5" x14ac:dyDescent="0.25">
      <c r="B143" s="131"/>
      <c r="C143" s="108"/>
      <c r="D143" s="109" t="s">
        <v>13</v>
      </c>
      <c r="E143" s="57">
        <v>518</v>
      </c>
      <c r="F143" s="58">
        <v>364484.67700000003</v>
      </c>
      <c r="G143" s="110">
        <v>136</v>
      </c>
      <c r="H143" s="111">
        <v>96511.653999999995</v>
      </c>
      <c r="I143" s="132"/>
    </row>
    <row r="144" spans="2:18" ht="10.5" x14ac:dyDescent="0.25">
      <c r="B144" s="133">
        <v>2017</v>
      </c>
      <c r="C144" s="112"/>
      <c r="D144" s="113" t="s">
        <v>14</v>
      </c>
      <c r="E144" s="63">
        <v>21</v>
      </c>
      <c r="F144" s="64">
        <v>7443.7879999999996</v>
      </c>
      <c r="G144" s="114">
        <v>3</v>
      </c>
      <c r="H144" s="115">
        <v>1131.4849999999999</v>
      </c>
      <c r="I144" s="59">
        <v>0.12035251996695125</v>
      </c>
    </row>
    <row r="145" spans="2:9" x14ac:dyDescent="0.2">
      <c r="B145" s="131"/>
      <c r="C145" s="108"/>
      <c r="D145" s="116" t="s">
        <v>15</v>
      </c>
      <c r="E145" s="117">
        <v>10893</v>
      </c>
      <c r="F145" s="67">
        <v>4876638.4849999994</v>
      </c>
      <c r="G145" s="117">
        <v>1311</v>
      </c>
      <c r="H145" s="67">
        <v>612133.06900000002</v>
      </c>
      <c r="I145" s="125"/>
    </row>
    <row r="146" spans="2:9" x14ac:dyDescent="0.2">
      <c r="B146" s="131"/>
      <c r="C146" s="118" t="s">
        <v>16</v>
      </c>
      <c r="D146" s="119"/>
      <c r="E146" s="63"/>
      <c r="F146" s="64"/>
      <c r="G146" s="114">
        <v>3352</v>
      </c>
      <c r="H146" s="115">
        <v>1666283.385</v>
      </c>
      <c r="I146" s="125"/>
    </row>
    <row r="147" spans="2:9" ht="10.5" x14ac:dyDescent="0.25">
      <c r="B147" s="134"/>
      <c r="C147" s="135" t="s">
        <v>17</v>
      </c>
      <c r="D147" s="136"/>
      <c r="E147" s="136"/>
      <c r="F147" s="137"/>
      <c r="G147" s="138">
        <v>4663</v>
      </c>
      <c r="H147" s="139">
        <v>2278416.4539999999</v>
      </c>
      <c r="I147" s="140"/>
    </row>
    <row r="148" spans="2:9" ht="10.5" x14ac:dyDescent="0.25">
      <c r="B148" s="129"/>
      <c r="C148" s="104" t="s">
        <v>11</v>
      </c>
      <c r="D148" s="105" t="s">
        <v>12</v>
      </c>
      <c r="E148" s="100">
        <v>10921</v>
      </c>
      <c r="F148" s="101">
        <v>4914256.2180000003</v>
      </c>
      <c r="G148" s="106">
        <v>1220</v>
      </c>
      <c r="H148" s="107">
        <v>546676.88600000006</v>
      </c>
      <c r="I148" s="130"/>
    </row>
    <row r="149" spans="2:9" ht="10.5" x14ac:dyDescent="0.25">
      <c r="B149" s="131"/>
      <c r="C149" s="108"/>
      <c r="D149" s="109" t="s">
        <v>13</v>
      </c>
      <c r="E149" s="57">
        <v>471</v>
      </c>
      <c r="F149" s="58">
        <v>327710.56400000001</v>
      </c>
      <c r="G149" s="110">
        <v>134</v>
      </c>
      <c r="H149" s="111">
        <v>96208.327000000005</v>
      </c>
      <c r="I149" s="132"/>
    </row>
    <row r="150" spans="2:9" ht="10.5" x14ac:dyDescent="0.25">
      <c r="B150" s="133">
        <v>2018</v>
      </c>
      <c r="C150" s="112"/>
      <c r="D150" s="113" t="s">
        <v>14</v>
      </c>
      <c r="E150" s="63">
        <v>33</v>
      </c>
      <c r="F150" s="64">
        <v>8382.3459999999995</v>
      </c>
      <c r="G150" s="114">
        <v>2</v>
      </c>
      <c r="H150" s="115">
        <v>330.91199999999998</v>
      </c>
      <c r="I150" s="59">
        <v>0.1186870897155361</v>
      </c>
    </row>
    <row r="151" spans="2:9" x14ac:dyDescent="0.2">
      <c r="B151" s="131"/>
      <c r="C151" s="108"/>
      <c r="D151" s="116" t="s">
        <v>15</v>
      </c>
      <c r="E151" s="117">
        <v>11425</v>
      </c>
      <c r="F151" s="67">
        <v>5250349.1280000005</v>
      </c>
      <c r="G151" s="117">
        <v>1356</v>
      </c>
      <c r="H151" s="67">
        <v>643216.12500000012</v>
      </c>
      <c r="I151" s="125"/>
    </row>
    <row r="152" spans="2:9" x14ac:dyDescent="0.2">
      <c r="B152" s="131"/>
      <c r="C152" s="118" t="s">
        <v>16</v>
      </c>
      <c r="D152" s="119"/>
      <c r="E152" s="63"/>
      <c r="F152" s="64"/>
      <c r="G152" s="114">
        <v>3424</v>
      </c>
      <c r="H152" s="115">
        <v>1807341.6189999999</v>
      </c>
      <c r="I152" s="125"/>
    </row>
    <row r="153" spans="2:9" ht="10.5" x14ac:dyDescent="0.25">
      <c r="B153" s="134"/>
      <c r="C153" s="135" t="s">
        <v>17</v>
      </c>
      <c r="D153" s="136"/>
      <c r="E153" s="136"/>
      <c r="F153" s="137"/>
      <c r="G153" s="138">
        <v>4780</v>
      </c>
      <c r="H153" s="139">
        <v>2450557.7439999999</v>
      </c>
      <c r="I153" s="140"/>
    </row>
    <row r="154" spans="2:9" ht="10.5" x14ac:dyDescent="0.25">
      <c r="B154" s="129"/>
      <c r="C154" s="104" t="s">
        <v>11</v>
      </c>
      <c r="D154" s="105" t="s">
        <v>12</v>
      </c>
      <c r="E154" s="100">
        <v>10713</v>
      </c>
      <c r="F154" s="101">
        <v>4880002.8640000001</v>
      </c>
      <c r="G154" s="106">
        <v>1207</v>
      </c>
      <c r="H154" s="107">
        <v>545686.71200000006</v>
      </c>
      <c r="I154" s="130"/>
    </row>
    <row r="155" spans="2:9" ht="10.5" x14ac:dyDescent="0.25">
      <c r="B155" s="131"/>
      <c r="C155" s="108"/>
      <c r="D155" s="109" t="s">
        <v>13</v>
      </c>
      <c r="E155" s="57">
        <v>445</v>
      </c>
      <c r="F155" s="58">
        <v>332704.50599999999</v>
      </c>
      <c r="G155" s="110">
        <v>122</v>
      </c>
      <c r="H155" s="111">
        <v>90402.351999999999</v>
      </c>
      <c r="I155" s="132"/>
    </row>
    <row r="156" spans="2:9" ht="10.5" x14ac:dyDescent="0.25">
      <c r="B156" s="133">
        <v>2019</v>
      </c>
      <c r="C156" s="112"/>
      <c r="D156" s="113" t="s">
        <v>14</v>
      </c>
      <c r="E156" s="63">
        <v>28</v>
      </c>
      <c r="F156" s="64">
        <v>7196.6880000000001</v>
      </c>
      <c r="G156" s="114">
        <v>7</v>
      </c>
      <c r="H156" s="115">
        <v>1611.23</v>
      </c>
      <c r="I156" s="59">
        <v>0.11943500804577151</v>
      </c>
    </row>
    <row r="157" spans="2:9" x14ac:dyDescent="0.2">
      <c r="B157" s="131"/>
      <c r="C157" s="108"/>
      <c r="D157" s="116" t="s">
        <v>15</v>
      </c>
      <c r="E157" s="117">
        <v>11186</v>
      </c>
      <c r="F157" s="67">
        <v>5219904.0580000002</v>
      </c>
      <c r="G157" s="117">
        <v>1336</v>
      </c>
      <c r="H157" s="67">
        <v>637700.29399999999</v>
      </c>
      <c r="I157" s="125"/>
    </row>
    <row r="158" spans="2:9" x14ac:dyDescent="0.2">
      <c r="B158" s="131"/>
      <c r="C158" s="118" t="s">
        <v>16</v>
      </c>
      <c r="D158" s="119"/>
      <c r="E158" s="63"/>
      <c r="F158" s="64"/>
      <c r="G158" s="114">
        <v>3648</v>
      </c>
      <c r="H158" s="115">
        <v>1903999.277</v>
      </c>
      <c r="I158" s="125"/>
    </row>
    <row r="159" spans="2:9" ht="10.5" x14ac:dyDescent="0.25">
      <c r="B159" s="134"/>
      <c r="C159" s="135" t="s">
        <v>17</v>
      </c>
      <c r="D159" s="136"/>
      <c r="E159" s="136"/>
      <c r="F159" s="137"/>
      <c r="G159" s="138">
        <v>4984</v>
      </c>
      <c r="H159" s="139">
        <v>2541699.571</v>
      </c>
      <c r="I159" s="140"/>
    </row>
    <row r="160" spans="2:9" ht="10.5" x14ac:dyDescent="0.25">
      <c r="B160" s="129"/>
      <c r="C160" s="104" t="s">
        <v>11</v>
      </c>
      <c r="D160" s="105" t="s">
        <v>12</v>
      </c>
      <c r="E160" s="100">
        <v>10361</v>
      </c>
      <c r="F160" s="101">
        <v>4866693.0039999997</v>
      </c>
      <c r="G160" s="106">
        <v>1210</v>
      </c>
      <c r="H160" s="107">
        <v>595824.73100000003</v>
      </c>
      <c r="I160" s="130"/>
    </row>
    <row r="161" spans="2:9" ht="10.5" x14ac:dyDescent="0.25">
      <c r="B161" s="131"/>
      <c r="C161" s="108"/>
      <c r="D161" s="109" t="s">
        <v>13</v>
      </c>
      <c r="E161" s="57">
        <v>463</v>
      </c>
      <c r="F161" s="58">
        <v>385101.435</v>
      </c>
      <c r="G161" s="110">
        <v>136</v>
      </c>
      <c r="H161" s="111">
        <v>161312.14799999999</v>
      </c>
      <c r="I161" s="132"/>
    </row>
    <row r="162" spans="2:9" ht="10.5" x14ac:dyDescent="0.25">
      <c r="B162" s="133">
        <v>2020</v>
      </c>
      <c r="C162" s="112"/>
      <c r="D162" s="113" t="s">
        <v>14</v>
      </c>
      <c r="E162" s="63">
        <v>28</v>
      </c>
      <c r="F162" s="64">
        <v>7484.65</v>
      </c>
      <c r="G162" s="114">
        <v>4</v>
      </c>
      <c r="H162" s="115">
        <v>884.71499999999992</v>
      </c>
      <c r="I162" s="59">
        <v>0.1244010320678216</v>
      </c>
    </row>
    <row r="163" spans="2:9" x14ac:dyDescent="0.2">
      <c r="B163" s="131"/>
      <c r="C163" s="108"/>
      <c r="D163" s="116" t="s">
        <v>15</v>
      </c>
      <c r="E163" s="117">
        <v>10852</v>
      </c>
      <c r="F163" s="67">
        <v>5259279.0889999997</v>
      </c>
      <c r="G163" s="117">
        <v>1350</v>
      </c>
      <c r="H163" s="67">
        <v>758021.59399999992</v>
      </c>
      <c r="I163" s="125"/>
    </row>
    <row r="164" spans="2:9" x14ac:dyDescent="0.2">
      <c r="B164" s="131"/>
      <c r="C164" s="118" t="s">
        <v>16</v>
      </c>
      <c r="D164" s="119"/>
      <c r="E164" s="63"/>
      <c r="F164" s="64"/>
      <c r="G164" s="114">
        <v>3720</v>
      </c>
      <c r="H164" s="115">
        <v>2013644.7579999999</v>
      </c>
      <c r="I164" s="125"/>
    </row>
    <row r="165" spans="2:9" ht="10.5" x14ac:dyDescent="0.25">
      <c r="B165" s="134"/>
      <c r="C165" s="135" t="s">
        <v>17</v>
      </c>
      <c r="D165" s="136"/>
      <c r="E165" s="136"/>
      <c r="F165" s="137"/>
      <c r="G165" s="138">
        <v>5070</v>
      </c>
      <c r="H165" s="139">
        <v>2771666.352</v>
      </c>
      <c r="I165" s="140"/>
    </row>
    <row r="166" spans="2:9" ht="10.5" x14ac:dyDescent="0.25">
      <c r="B166" s="129"/>
      <c r="C166" s="104" t="s">
        <v>11</v>
      </c>
      <c r="D166" s="105" t="s">
        <v>12</v>
      </c>
      <c r="E166" s="100">
        <v>10080</v>
      </c>
      <c r="F166" s="101">
        <v>4935665</v>
      </c>
      <c r="G166" s="106">
        <v>1336</v>
      </c>
      <c r="H166" s="107">
        <v>630815.62199999997</v>
      </c>
      <c r="I166" s="130"/>
    </row>
    <row r="167" spans="2:9" ht="10.5" x14ac:dyDescent="0.25">
      <c r="B167" s="131"/>
      <c r="C167" s="108"/>
      <c r="D167" s="109" t="s">
        <v>13</v>
      </c>
      <c r="E167" s="57">
        <v>409</v>
      </c>
      <c r="F167" s="58">
        <v>289208</v>
      </c>
      <c r="G167" s="110">
        <v>141</v>
      </c>
      <c r="H167" s="111">
        <v>93308.195999999996</v>
      </c>
      <c r="I167" s="141"/>
    </row>
    <row r="168" spans="2:9" ht="10.5" x14ac:dyDescent="0.25">
      <c r="B168" s="133">
        <v>2021</v>
      </c>
      <c r="C168" s="112"/>
      <c r="D168" s="113" t="s">
        <v>14</v>
      </c>
      <c r="E168" s="63">
        <v>39</v>
      </c>
      <c r="F168" s="64">
        <v>16065</v>
      </c>
      <c r="G168" s="114">
        <v>9</v>
      </c>
      <c r="H168" s="115">
        <v>2874.663</v>
      </c>
      <c r="I168" s="59">
        <v>0.14114741641337386</v>
      </c>
    </row>
    <row r="169" spans="2:9" x14ac:dyDescent="0.2">
      <c r="B169" s="131"/>
      <c r="C169" s="108"/>
      <c r="D169" s="116" t="s">
        <v>15</v>
      </c>
      <c r="E169" s="117">
        <v>10528</v>
      </c>
      <c r="F169" s="67">
        <v>5240938</v>
      </c>
      <c r="G169" s="117">
        <v>1486</v>
      </c>
      <c r="H169" s="67">
        <v>726998.48099999991</v>
      </c>
      <c r="I169" s="125"/>
    </row>
    <row r="170" spans="2:9" x14ac:dyDescent="0.2">
      <c r="B170" s="131"/>
      <c r="C170" s="118" t="s">
        <v>16</v>
      </c>
      <c r="D170" s="119"/>
      <c r="E170" s="63"/>
      <c r="F170" s="64"/>
      <c r="G170" s="114">
        <v>3724</v>
      </c>
      <c r="H170" s="115">
        <v>2095416.027</v>
      </c>
      <c r="I170" s="125"/>
    </row>
    <row r="171" spans="2:9" ht="10.5" x14ac:dyDescent="0.25">
      <c r="B171" s="134"/>
      <c r="C171" s="135" t="s">
        <v>17</v>
      </c>
      <c r="D171" s="136"/>
      <c r="E171" s="136"/>
      <c r="F171" s="137"/>
      <c r="G171" s="138">
        <v>5210</v>
      </c>
      <c r="H171" s="139">
        <v>2822414.5079999999</v>
      </c>
      <c r="I171" s="140"/>
    </row>
    <row r="172" spans="2:9" ht="10.5" x14ac:dyDescent="0.25">
      <c r="B172" s="129"/>
      <c r="C172" s="104" t="s">
        <v>11</v>
      </c>
      <c r="D172" s="105" t="s">
        <v>12</v>
      </c>
      <c r="E172" s="142">
        <v>9580</v>
      </c>
      <c r="F172" s="107">
        <v>4902539</v>
      </c>
      <c r="G172" s="106">
        <v>1325</v>
      </c>
      <c r="H172" s="107">
        <v>635570.13243</v>
      </c>
      <c r="I172" s="130"/>
    </row>
    <row r="173" spans="2:9" ht="10.5" x14ac:dyDescent="0.25">
      <c r="B173" s="131"/>
      <c r="C173" s="108"/>
      <c r="D173" s="109" t="s">
        <v>13</v>
      </c>
      <c r="E173" s="142">
        <v>431</v>
      </c>
      <c r="F173" s="111">
        <v>335464</v>
      </c>
      <c r="G173" s="106">
        <v>154</v>
      </c>
      <c r="H173" s="107">
        <v>107729.579</v>
      </c>
      <c r="I173" s="141"/>
    </row>
    <row r="174" spans="2:9" ht="10.5" x14ac:dyDescent="0.25">
      <c r="B174" s="133">
        <v>2022</v>
      </c>
      <c r="C174" s="112"/>
      <c r="D174" s="113" t="s">
        <v>14</v>
      </c>
      <c r="E174" s="142">
        <v>28</v>
      </c>
      <c r="F174" s="115">
        <v>8867</v>
      </c>
      <c r="G174" s="114">
        <v>12</v>
      </c>
      <c r="H174" s="115">
        <v>3362.8310000000001</v>
      </c>
      <c r="I174" s="59">
        <f>G175/E175</f>
        <v>0.1485207690008965</v>
      </c>
    </row>
    <row r="175" spans="2:9" x14ac:dyDescent="0.2">
      <c r="B175" s="131"/>
      <c r="C175" s="108"/>
      <c r="D175" s="116" t="s">
        <v>15</v>
      </c>
      <c r="E175" s="117">
        <f>SUM(E172:E174)</f>
        <v>10039</v>
      </c>
      <c r="F175" s="67">
        <f>SUM(F172:F174)</f>
        <v>5246870</v>
      </c>
      <c r="G175" s="117">
        <v>1491</v>
      </c>
      <c r="H175" s="67">
        <v>746662.54243000003</v>
      </c>
      <c r="I175" s="125"/>
    </row>
    <row r="176" spans="2:9" x14ac:dyDescent="0.2">
      <c r="B176" s="131"/>
      <c r="C176" s="118" t="s">
        <v>16</v>
      </c>
      <c r="D176" s="119"/>
      <c r="E176" s="63"/>
      <c r="F176" s="64"/>
      <c r="G176" s="114">
        <v>4014</v>
      </c>
      <c r="H176" s="115">
        <v>2125334.2254500003</v>
      </c>
      <c r="I176" s="125"/>
    </row>
    <row r="177" spans="2:11" ht="10.5" x14ac:dyDescent="0.25">
      <c r="B177" s="134"/>
      <c r="C177" s="135" t="s">
        <v>17</v>
      </c>
      <c r="D177" s="136"/>
      <c r="E177" s="136"/>
      <c r="F177" s="137"/>
      <c r="G177" s="138">
        <v>5505</v>
      </c>
      <c r="H177" s="139">
        <v>2871996.7678800002</v>
      </c>
      <c r="I177" s="140"/>
    </row>
    <row r="178" spans="2:11" ht="10.5" x14ac:dyDescent="0.25">
      <c r="B178" s="129"/>
      <c r="C178" s="104" t="s">
        <v>11</v>
      </c>
      <c r="D178" s="105" t="s">
        <v>12</v>
      </c>
      <c r="E178" s="143">
        <v>9302</v>
      </c>
      <c r="F178" s="143">
        <v>4888297784</v>
      </c>
      <c r="G178" s="100">
        <v>1319</v>
      </c>
      <c r="H178" s="101">
        <v>653917.696</v>
      </c>
      <c r="I178" s="130"/>
    </row>
    <row r="179" spans="2:11" ht="10.5" x14ac:dyDescent="0.25">
      <c r="B179" s="131"/>
      <c r="C179" s="108"/>
      <c r="D179" s="109" t="s">
        <v>13</v>
      </c>
      <c r="E179" s="143">
        <v>427</v>
      </c>
      <c r="F179" s="143">
        <v>341237643</v>
      </c>
      <c r="G179" s="57">
        <v>179</v>
      </c>
      <c r="H179" s="58">
        <v>130280.996</v>
      </c>
      <c r="I179" s="141"/>
    </row>
    <row r="180" spans="2:11" ht="10.5" x14ac:dyDescent="0.25">
      <c r="B180" s="133">
        <v>2023</v>
      </c>
      <c r="C180" s="112"/>
      <c r="D180" s="113" t="s">
        <v>14</v>
      </c>
      <c r="E180" s="63"/>
      <c r="F180" s="64"/>
      <c r="G180" s="63">
        <v>0</v>
      </c>
      <c r="H180" s="64">
        <v>0</v>
      </c>
      <c r="I180" s="59">
        <v>0.15397265906054064</v>
      </c>
    </row>
    <row r="181" spans="2:11" x14ac:dyDescent="0.2">
      <c r="B181" s="131"/>
      <c r="C181" s="108"/>
      <c r="D181" s="116" t="s">
        <v>15</v>
      </c>
      <c r="E181" s="117">
        <v>9729</v>
      </c>
      <c r="F181" s="67">
        <v>5229535427</v>
      </c>
      <c r="G181" s="117">
        <v>1498</v>
      </c>
      <c r="H181" s="67">
        <v>784198.69200000004</v>
      </c>
      <c r="I181" s="125"/>
    </row>
    <row r="182" spans="2:11" x14ac:dyDescent="0.2">
      <c r="B182" s="131"/>
      <c r="C182" s="118" t="s">
        <v>16</v>
      </c>
      <c r="D182" s="119"/>
      <c r="E182" s="63"/>
      <c r="F182" s="64"/>
      <c r="G182" s="114">
        <v>4238</v>
      </c>
      <c r="H182" s="115">
        <v>2253711.8229999999</v>
      </c>
      <c r="I182" s="125"/>
    </row>
    <row r="183" spans="2:11" ht="10.5" x14ac:dyDescent="0.25">
      <c r="B183" s="134"/>
      <c r="C183" s="135" t="s">
        <v>17</v>
      </c>
      <c r="D183" s="136"/>
      <c r="E183" s="136"/>
      <c r="F183" s="137"/>
      <c r="G183" s="138">
        <v>5736</v>
      </c>
      <c r="H183" s="139">
        <v>3037910.5149999997</v>
      </c>
      <c r="I183" s="140"/>
    </row>
    <row r="184" spans="2:11" ht="10.5" x14ac:dyDescent="0.25">
      <c r="B184" s="148"/>
      <c r="C184" s="149" t="s">
        <v>11</v>
      </c>
      <c r="D184" s="150" t="s">
        <v>12</v>
      </c>
      <c r="E184" s="151">
        <v>9932</v>
      </c>
      <c r="F184" s="151">
        <v>5470395</v>
      </c>
      <c r="G184" s="152">
        <f>'[2]OEFIA Detail'!C42</f>
        <v>1177</v>
      </c>
      <c r="H184" s="153">
        <f>'[2]OEFIA Detail'!D42/1000</f>
        <v>608277.73199999996</v>
      </c>
      <c r="I184" s="154"/>
      <c r="J184" s="155"/>
      <c r="K184" s="155"/>
    </row>
    <row r="185" spans="2:11" ht="10.5" x14ac:dyDescent="0.25">
      <c r="B185" s="156"/>
      <c r="C185" s="157"/>
      <c r="D185" s="158" t="s">
        <v>13</v>
      </c>
      <c r="E185" s="151">
        <v>413</v>
      </c>
      <c r="F185" s="151">
        <v>347341</v>
      </c>
      <c r="G185" s="159">
        <f>'[2]OEFIA Detail'!E42</f>
        <v>145</v>
      </c>
      <c r="H185" s="160">
        <f>('[2]OEFIA Detail'!F42)/1000</f>
        <v>100450.368</v>
      </c>
      <c r="I185" s="161"/>
      <c r="J185" s="155"/>
      <c r="K185" s="155"/>
    </row>
    <row r="186" spans="2:11" ht="10.5" x14ac:dyDescent="0.25">
      <c r="B186" s="162">
        <v>2024</v>
      </c>
      <c r="C186" s="163"/>
      <c r="D186" s="164" t="s">
        <v>14</v>
      </c>
      <c r="E186" s="165">
        <v>8</v>
      </c>
      <c r="F186" s="166">
        <v>2005</v>
      </c>
      <c r="G186" s="165">
        <f>'[2]OEFIA Detail'!G42</f>
        <v>3</v>
      </c>
      <c r="H186" s="166">
        <f>('[2]OEFIA Detail'!H42)/1000</f>
        <v>515.04</v>
      </c>
      <c r="I186" s="167">
        <f>G187/E187</f>
        <v>0.1279822273737081</v>
      </c>
      <c r="J186" s="155"/>
      <c r="K186" s="155"/>
    </row>
    <row r="187" spans="2:11" x14ac:dyDescent="0.2">
      <c r="B187" s="156"/>
      <c r="C187" s="157"/>
      <c r="D187" s="168" t="s">
        <v>15</v>
      </c>
      <c r="E187" s="169">
        <f>SUM(E184:E186)</f>
        <v>10353</v>
      </c>
      <c r="F187" s="170">
        <f>SUM(F184:F186)</f>
        <v>5819741</v>
      </c>
      <c r="G187" s="169">
        <f>SUM(G184:G186)</f>
        <v>1325</v>
      </c>
      <c r="H187" s="170">
        <f>SUM(H184:H186)</f>
        <v>709243.14</v>
      </c>
      <c r="I187" s="167"/>
      <c r="J187" s="155"/>
      <c r="K187" s="155"/>
    </row>
    <row r="188" spans="2:11" x14ac:dyDescent="0.2">
      <c r="B188" s="156"/>
      <c r="C188" s="171" t="s">
        <v>16</v>
      </c>
      <c r="D188" s="172"/>
      <c r="E188" s="165"/>
      <c r="F188" s="166"/>
      <c r="G188" s="165">
        <f>'[2]OEFIA Detail'!Q42</f>
        <v>4414</v>
      </c>
      <c r="H188" s="166">
        <f>+('[2]OEFIA Detail'!R42)/1000</f>
        <v>2311368.8560000001</v>
      </c>
      <c r="I188" s="167"/>
      <c r="J188" s="167"/>
      <c r="K188" s="155"/>
    </row>
    <row r="189" spans="2:11" ht="10.5" x14ac:dyDescent="0.25">
      <c r="B189" s="173"/>
      <c r="C189" s="174" t="s">
        <v>17</v>
      </c>
      <c r="D189" s="175"/>
      <c r="E189" s="175"/>
      <c r="F189" s="176"/>
      <c r="G189" s="177">
        <f>SUM(G187:G188)</f>
        <v>5739</v>
      </c>
      <c r="H189" s="178">
        <f>SUM(H187:H188)</f>
        <v>3020611.9960000003</v>
      </c>
      <c r="I189" s="179"/>
      <c r="J189" s="155"/>
      <c r="K189" s="155"/>
    </row>
    <row r="190" spans="2:11" x14ac:dyDescent="0.2">
      <c r="B190" s="180"/>
      <c r="C190" s="155"/>
      <c r="D190" s="155"/>
      <c r="E190" s="155"/>
      <c r="F190" s="181" t="s">
        <v>20</v>
      </c>
      <c r="G190" s="182">
        <f>G189-'[2]OEFIA Detail'!T42</f>
        <v>0</v>
      </c>
      <c r="H190" s="182">
        <f>H189-'[2]OEFIA Detail'!U42/1000</f>
        <v>0</v>
      </c>
      <c r="I190" s="180"/>
      <c r="J190" s="155"/>
      <c r="K190" s="155"/>
    </row>
    <row r="191" spans="2:11" ht="10.5" x14ac:dyDescent="0.25">
      <c r="B191" s="183" t="s">
        <v>21</v>
      </c>
      <c r="C191" s="155"/>
      <c r="D191" s="155"/>
      <c r="E191" s="155"/>
      <c r="F191" s="155"/>
      <c r="G191" s="155"/>
      <c r="H191" s="155"/>
      <c r="I191" s="180"/>
      <c r="J191" s="155"/>
      <c r="K191" s="155"/>
    </row>
    <row r="192" spans="2:11" x14ac:dyDescent="0.2">
      <c r="B192" s="184" t="s">
        <v>22</v>
      </c>
      <c r="C192" s="155"/>
      <c r="D192" s="155"/>
      <c r="E192" s="155"/>
      <c r="F192" s="155"/>
      <c r="G192" s="155"/>
      <c r="H192" s="155"/>
      <c r="I192" s="180"/>
      <c r="J192" s="155"/>
      <c r="K192" s="155"/>
    </row>
    <row r="193" spans="2:11" x14ac:dyDescent="0.2">
      <c r="B193" s="184" t="s">
        <v>23</v>
      </c>
      <c r="C193" s="155"/>
      <c r="D193" s="155"/>
      <c r="E193" s="155"/>
      <c r="F193" s="155"/>
      <c r="G193" s="155"/>
      <c r="H193" s="155"/>
      <c r="I193" s="180"/>
      <c r="J193" s="155"/>
      <c r="K193" s="155"/>
    </row>
    <row r="194" spans="2:11" x14ac:dyDescent="0.2">
      <c r="B194" s="184" t="s">
        <v>24</v>
      </c>
      <c r="C194" s="155"/>
      <c r="D194" s="155"/>
      <c r="E194" s="155"/>
      <c r="F194" s="155"/>
      <c r="G194" s="155"/>
      <c r="H194" s="155"/>
      <c r="I194" s="180"/>
      <c r="J194" s="155"/>
      <c r="K194" s="155"/>
    </row>
    <row r="195" spans="2:11" ht="13" x14ac:dyDescent="0.3">
      <c r="B195" s="185" t="s">
        <v>25</v>
      </c>
      <c r="C195" s="186"/>
      <c r="D195" s="186"/>
      <c r="E195" s="186"/>
      <c r="F195" s="186"/>
      <c r="G195" s="155"/>
      <c r="H195" s="155"/>
      <c r="I195" s="180"/>
      <c r="J195" s="155"/>
      <c r="K195" s="155"/>
    </row>
    <row r="196" spans="2:11" x14ac:dyDescent="0.2">
      <c r="B196" s="180"/>
      <c r="C196" s="155"/>
      <c r="D196" s="155"/>
      <c r="E196" s="155"/>
      <c r="F196" s="155"/>
      <c r="G196" s="155"/>
      <c r="H196" s="155"/>
      <c r="I196" s="180"/>
      <c r="J196" s="155"/>
      <c r="K196" s="155"/>
    </row>
  </sheetData>
  <mergeCells count="4">
    <mergeCell ref="B6:B7"/>
    <mergeCell ref="C6:D6"/>
    <mergeCell ref="G6:H6"/>
    <mergeCell ref="C7:D7"/>
  </mergeCells>
  <pageMargins left="0.75" right="0.75" top="1" bottom="0.9" header="0.5" footer="0.5"/>
  <pageSetup paperSize="5" orientation="portrait" r:id="rId1"/>
  <headerFooter differentOddEven="1" alignWithMargins="0">
    <oddHeader>&amp;R2/12/2018</oddHeader>
    <oddFooter>&amp;L&amp;A&amp;R&amp;a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BF322727-1115-4F6C-B9F6-C459917D1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A0BFD8-674D-4F45-915B-C76389EF37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AE18AE-7958-44DB-A3DF-ADDF50B646CD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FBE3; RPG Requested + Awarded</vt:lpstr>
      <vt:lpstr>'FBE3; RPG Requested + Awarded'!Print_Area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2025-04-03T14:56:35Z</dcterms:created>
  <dcterms:modified xsi:type="dcterms:W3CDTF">2025-04-16T15:49:33Z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